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50A42724-87DE-4727-B0DC-33B7048CC6F8}" xr6:coauthVersionLast="47" xr6:coauthVersionMax="47" xr10:uidLastSave="{00000000-0000-0000-0000-000000000000}"/>
  <bookViews>
    <workbookView xWindow="-28920" yWindow="-120" windowWidth="29040" windowHeight="15840" xr2:uid="{BE2AE8FB-F133-42D5-B783-D201D03CB74D}"/>
  </bookViews>
  <sheets>
    <sheet name="11082023 general fund  (2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87" i="1" l="1"/>
  <c r="G387" i="1"/>
  <c r="F387" i="1"/>
  <c r="E387" i="1"/>
  <c r="D387" i="1"/>
  <c r="C387" i="1"/>
  <c r="H386" i="1"/>
  <c r="H385" i="1"/>
  <c r="H384" i="1"/>
  <c r="H383" i="1"/>
  <c r="H382" i="1"/>
  <c r="F379" i="1"/>
  <c r="E379" i="1"/>
  <c r="D379" i="1"/>
  <c r="C379" i="1"/>
  <c r="H378" i="1"/>
  <c r="H377" i="1"/>
  <c r="H376" i="1"/>
  <c r="G375" i="1"/>
  <c r="H375" i="1" s="1"/>
  <c r="H374" i="1"/>
  <c r="G374" i="1"/>
  <c r="H371" i="1"/>
  <c r="G371" i="1"/>
  <c r="F371" i="1"/>
  <c r="E371" i="1"/>
  <c r="D371" i="1"/>
  <c r="C371" i="1"/>
  <c r="H370" i="1"/>
  <c r="G367" i="1"/>
  <c r="H367" i="1" s="1"/>
  <c r="F367" i="1"/>
  <c r="E367" i="1"/>
  <c r="D367" i="1"/>
  <c r="C367" i="1"/>
  <c r="H366" i="1"/>
  <c r="G363" i="1"/>
  <c r="F363" i="1"/>
  <c r="E363" i="1"/>
  <c r="H363" i="1" s="1"/>
  <c r="D363" i="1"/>
  <c r="C363" i="1"/>
  <c r="H362" i="1"/>
  <c r="H359" i="1"/>
  <c r="G359" i="1"/>
  <c r="F359" i="1"/>
  <c r="E359" i="1"/>
  <c r="D359" i="1"/>
  <c r="C359" i="1"/>
  <c r="H358" i="1"/>
  <c r="G355" i="1"/>
  <c r="H355" i="1" s="1"/>
  <c r="F355" i="1"/>
  <c r="E355" i="1"/>
  <c r="D355" i="1"/>
  <c r="C355" i="1"/>
  <c r="H354" i="1"/>
  <c r="G350" i="1"/>
  <c r="H350" i="1" s="1"/>
  <c r="F350" i="1"/>
  <c r="E350" i="1"/>
  <c r="D350" i="1"/>
  <c r="C350" i="1"/>
  <c r="H349" i="1"/>
  <c r="H348" i="1"/>
  <c r="H347" i="1"/>
  <c r="F344" i="1"/>
  <c r="E344" i="1"/>
  <c r="D344" i="1"/>
  <c r="C344" i="1"/>
  <c r="H343" i="1"/>
  <c r="H342" i="1"/>
  <c r="H341" i="1"/>
  <c r="H340" i="1"/>
  <c r="H338" i="1"/>
  <c r="H337" i="1"/>
  <c r="H336" i="1"/>
  <c r="G335" i="1"/>
  <c r="H335" i="1" s="1"/>
  <c r="G334" i="1"/>
  <c r="H334" i="1" s="1"/>
  <c r="F331" i="1"/>
  <c r="E331" i="1"/>
  <c r="D331" i="1"/>
  <c r="C331" i="1"/>
  <c r="H330" i="1"/>
  <c r="G329" i="1"/>
  <c r="H329" i="1" s="1"/>
  <c r="H328" i="1"/>
  <c r="H327" i="1"/>
  <c r="H326" i="1"/>
  <c r="H325" i="1"/>
  <c r="H324" i="1"/>
  <c r="H323" i="1"/>
  <c r="H322" i="1"/>
  <c r="H321" i="1"/>
  <c r="H320" i="1"/>
  <c r="G320" i="1"/>
  <c r="F316" i="1"/>
  <c r="E316" i="1"/>
  <c r="D316" i="1"/>
  <c r="C316" i="1"/>
  <c r="H315" i="1"/>
  <c r="H314" i="1"/>
  <c r="H313" i="1"/>
  <c r="H312" i="1"/>
  <c r="H311" i="1"/>
  <c r="G310" i="1"/>
  <c r="H310" i="1" s="1"/>
  <c r="G307" i="1"/>
  <c r="H307" i="1" s="1"/>
  <c r="F307" i="1"/>
  <c r="H306" i="1"/>
  <c r="H305" i="1"/>
  <c r="G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8" i="1"/>
  <c r="F265" i="1"/>
  <c r="E265" i="1"/>
  <c r="D265" i="1"/>
  <c r="C265" i="1"/>
  <c r="H264" i="1"/>
  <c r="H263" i="1"/>
  <c r="H262" i="1"/>
  <c r="H261" i="1"/>
  <c r="H260" i="1"/>
  <c r="H259" i="1"/>
  <c r="H258" i="1"/>
  <c r="H257" i="1"/>
  <c r="G256" i="1"/>
  <c r="G265" i="1" s="1"/>
  <c r="H265" i="1" s="1"/>
  <c r="F252" i="1"/>
  <c r="E252" i="1"/>
  <c r="D252" i="1"/>
  <c r="C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G239" i="1"/>
  <c r="H239" i="1" s="1"/>
  <c r="H238" i="1"/>
  <c r="H237" i="1"/>
  <c r="H236" i="1"/>
  <c r="H235" i="1"/>
  <c r="H234" i="1"/>
  <c r="H233" i="1"/>
  <c r="H232" i="1"/>
  <c r="H231" i="1"/>
  <c r="H230" i="1"/>
  <c r="G229" i="1"/>
  <c r="G252" i="1" s="1"/>
  <c r="H252" i="1" s="1"/>
  <c r="H226" i="1"/>
  <c r="G226" i="1"/>
  <c r="F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0" i="1"/>
  <c r="H199" i="1"/>
  <c r="F196" i="1"/>
  <c r="E196" i="1"/>
  <c r="D196" i="1"/>
  <c r="C196" i="1"/>
  <c r="H195" i="1"/>
  <c r="H194" i="1"/>
  <c r="H193" i="1"/>
  <c r="G193" i="1"/>
  <c r="H192" i="1"/>
  <c r="H191" i="1"/>
  <c r="H190" i="1"/>
  <c r="H189" i="1"/>
  <c r="G188" i="1"/>
  <c r="G196" i="1" s="1"/>
  <c r="H196" i="1" s="1"/>
  <c r="G185" i="1"/>
  <c r="H185" i="1" s="1"/>
  <c r="F185" i="1"/>
  <c r="E185" i="1"/>
  <c r="D185" i="1"/>
  <c r="C185" i="1"/>
  <c r="H184" i="1"/>
  <c r="F181" i="1"/>
  <c r="E181" i="1"/>
  <c r="D181" i="1"/>
  <c r="C181" i="1"/>
  <c r="H180" i="1"/>
  <c r="G180" i="1"/>
  <c r="G179" i="1"/>
  <c r="H179" i="1" s="1"/>
  <c r="H178" i="1"/>
  <c r="G177" i="1"/>
  <c r="H176" i="1"/>
  <c r="G173" i="1"/>
  <c r="F173" i="1"/>
  <c r="E173" i="1"/>
  <c r="H173" i="1" s="1"/>
  <c r="D173" i="1"/>
  <c r="C173" i="1"/>
  <c r="H172" i="1"/>
  <c r="H171" i="1"/>
  <c r="H170" i="1"/>
  <c r="H169" i="1"/>
  <c r="H166" i="1"/>
  <c r="G166" i="1"/>
  <c r="F166" i="1"/>
  <c r="E166" i="1"/>
  <c r="D166" i="1"/>
  <c r="C166" i="1"/>
  <c r="H165" i="1"/>
  <c r="H164" i="1"/>
  <c r="H163" i="1"/>
  <c r="H162" i="1"/>
  <c r="F158" i="1"/>
  <c r="E158" i="1"/>
  <c r="D158" i="1"/>
  <c r="C158" i="1"/>
  <c r="H157" i="1"/>
  <c r="H156" i="1"/>
  <c r="H155" i="1"/>
  <c r="H154" i="1"/>
  <c r="H153" i="1"/>
  <c r="H152" i="1"/>
  <c r="G152" i="1"/>
  <c r="H151" i="1"/>
  <c r="G150" i="1"/>
  <c r="G158" i="1" s="1"/>
  <c r="H158" i="1" s="1"/>
  <c r="G147" i="1"/>
  <c r="F147" i="1"/>
  <c r="F389" i="1" s="1"/>
  <c r="E147" i="1"/>
  <c r="H147" i="1" s="1"/>
  <c r="D147" i="1"/>
  <c r="C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G132" i="1"/>
  <c r="F132" i="1"/>
  <c r="E132" i="1"/>
  <c r="D132" i="1"/>
  <c r="D389" i="1" s="1"/>
  <c r="C132" i="1"/>
  <c r="C389" i="1" s="1"/>
  <c r="H131" i="1"/>
  <c r="H130" i="1"/>
  <c r="H129" i="1"/>
  <c r="H128" i="1"/>
  <c r="H127" i="1"/>
  <c r="H126" i="1"/>
  <c r="G121" i="1"/>
  <c r="F121" i="1"/>
  <c r="E121" i="1"/>
  <c r="H121" i="1" s="1"/>
  <c r="D121" i="1"/>
  <c r="C121" i="1"/>
  <c r="H120" i="1"/>
  <c r="G117" i="1"/>
  <c r="F117" i="1"/>
  <c r="E117" i="1"/>
  <c r="D117" i="1"/>
  <c r="C117" i="1"/>
  <c r="F113" i="1"/>
  <c r="E113" i="1"/>
  <c r="D113" i="1"/>
  <c r="C113" i="1"/>
  <c r="H112" i="1"/>
  <c r="H110" i="1"/>
  <c r="G110" i="1"/>
  <c r="G109" i="1"/>
  <c r="G113" i="1" s="1"/>
  <c r="H113" i="1" s="1"/>
  <c r="G106" i="1"/>
  <c r="H106" i="1" s="1"/>
  <c r="F106" i="1"/>
  <c r="E106" i="1"/>
  <c r="D106" i="1"/>
  <c r="C106" i="1"/>
  <c r="H105" i="1"/>
  <c r="H104" i="1"/>
  <c r="F100" i="1"/>
  <c r="E100" i="1"/>
  <c r="D100" i="1"/>
  <c r="C100" i="1"/>
  <c r="G98" i="1"/>
  <c r="H98" i="1" s="1"/>
  <c r="H97" i="1"/>
  <c r="G94" i="1"/>
  <c r="F94" i="1"/>
  <c r="E94" i="1"/>
  <c r="H94" i="1" s="1"/>
  <c r="D94" i="1"/>
  <c r="C94" i="1"/>
  <c r="H93" i="1"/>
  <c r="H92" i="1"/>
  <c r="H91" i="1"/>
  <c r="H90" i="1"/>
  <c r="H89" i="1"/>
  <c r="H88" i="1"/>
  <c r="F85" i="1"/>
  <c r="E85" i="1"/>
  <c r="D85" i="1"/>
  <c r="C85" i="1"/>
  <c r="H84" i="1"/>
  <c r="G84" i="1"/>
  <c r="H83" i="1"/>
  <c r="G83" i="1"/>
  <c r="G85" i="1" s="1"/>
  <c r="H85" i="1" s="1"/>
  <c r="H82" i="1"/>
  <c r="G79" i="1"/>
  <c r="H79" i="1" s="1"/>
  <c r="F79" i="1"/>
  <c r="E79" i="1"/>
  <c r="D79" i="1"/>
  <c r="C79" i="1"/>
  <c r="H78" i="1"/>
  <c r="H77" i="1"/>
  <c r="G74" i="1"/>
  <c r="H74" i="1" s="1"/>
  <c r="F74" i="1"/>
  <c r="E74" i="1"/>
  <c r="D74" i="1"/>
  <c r="C74" i="1"/>
  <c r="H73" i="1"/>
  <c r="H72" i="1"/>
  <c r="H71" i="1"/>
  <c r="H70" i="1"/>
  <c r="H69" i="1"/>
  <c r="H65" i="1"/>
  <c r="G65" i="1"/>
  <c r="F65" i="1"/>
  <c r="E65" i="1"/>
  <c r="D65" i="1"/>
  <c r="C65" i="1"/>
  <c r="H64" i="1"/>
  <c r="G61" i="1"/>
  <c r="H61" i="1" s="1"/>
  <c r="F61" i="1"/>
  <c r="E61" i="1"/>
  <c r="D61" i="1"/>
  <c r="C61" i="1"/>
  <c r="H60" i="1"/>
  <c r="H59" i="1"/>
  <c r="H58" i="1"/>
  <c r="G55" i="1"/>
  <c r="H55" i="1" s="1"/>
  <c r="F55" i="1"/>
  <c r="E55" i="1"/>
  <c r="D55" i="1"/>
  <c r="C55" i="1"/>
  <c r="H54" i="1"/>
  <c r="H53" i="1"/>
  <c r="H52" i="1"/>
  <c r="H51" i="1"/>
  <c r="G48" i="1"/>
  <c r="F48" i="1"/>
  <c r="E48" i="1"/>
  <c r="H48" i="1" s="1"/>
  <c r="D48" i="1"/>
  <c r="D123" i="1" s="1"/>
  <c r="C48" i="1"/>
  <c r="H47" i="1"/>
  <c r="H44" i="1"/>
  <c r="G44" i="1"/>
  <c r="F44" i="1"/>
  <c r="E44" i="1"/>
  <c r="D44" i="1"/>
  <c r="C44" i="1"/>
  <c r="H43" i="1"/>
  <c r="G40" i="1"/>
  <c r="H40" i="1" s="1"/>
  <c r="F40" i="1"/>
  <c r="E40" i="1"/>
  <c r="D40" i="1"/>
  <c r="C40" i="1"/>
  <c r="H39" i="1"/>
  <c r="H38" i="1"/>
  <c r="H37" i="1"/>
  <c r="H36" i="1"/>
  <c r="H35" i="1"/>
  <c r="G31" i="1"/>
  <c r="H31" i="1" s="1"/>
  <c r="F31" i="1"/>
  <c r="E31" i="1"/>
  <c r="D31" i="1"/>
  <c r="C31" i="1"/>
  <c r="H30" i="1"/>
  <c r="H29" i="1"/>
  <c r="G26" i="1"/>
  <c r="F26" i="1"/>
  <c r="E26" i="1"/>
  <c r="D26" i="1"/>
  <c r="C26" i="1"/>
  <c r="H25" i="1"/>
  <c r="H24" i="1"/>
  <c r="H23" i="1"/>
  <c r="H22" i="1"/>
  <c r="H19" i="1"/>
  <c r="G19" i="1"/>
  <c r="F19" i="1"/>
  <c r="E19" i="1"/>
  <c r="E123" i="1" s="1"/>
  <c r="D19" i="1"/>
  <c r="C19" i="1"/>
  <c r="H18" i="1"/>
  <c r="G15" i="1"/>
  <c r="H15" i="1" s="1"/>
  <c r="F15" i="1"/>
  <c r="E15" i="1"/>
  <c r="D15" i="1"/>
  <c r="C15" i="1"/>
  <c r="H14" i="1"/>
  <c r="H13" i="1"/>
  <c r="H12" i="1"/>
  <c r="H11" i="1"/>
  <c r="H10" i="1"/>
  <c r="H9" i="1"/>
  <c r="G6" i="1"/>
  <c r="H6" i="1" s="1"/>
  <c r="F6" i="1"/>
  <c r="F123" i="1" s="1"/>
  <c r="E6" i="1"/>
  <c r="D6" i="1"/>
  <c r="C6" i="1"/>
  <c r="C123" i="1" s="1"/>
  <c r="H5" i="1"/>
  <c r="H4" i="1"/>
  <c r="H3" i="1"/>
  <c r="G3" i="1"/>
  <c r="G181" i="1" l="1"/>
  <c r="H181" i="1" s="1"/>
  <c r="H150" i="1"/>
  <c r="G344" i="1"/>
  <c r="H344" i="1" s="1"/>
  <c r="G316" i="1"/>
  <c r="H316" i="1" s="1"/>
  <c r="G331" i="1"/>
  <c r="H331" i="1" s="1"/>
  <c r="H256" i="1"/>
  <c r="H26" i="1"/>
  <c r="H109" i="1"/>
  <c r="H177" i="1"/>
  <c r="G100" i="1"/>
  <c r="H100" i="1" s="1"/>
  <c r="H132" i="1"/>
  <c r="G379" i="1"/>
  <c r="H379" i="1" s="1"/>
  <c r="H229" i="1"/>
  <c r="E389" i="1"/>
  <c r="H188" i="1"/>
  <c r="G389" i="1" l="1"/>
  <c r="H389" i="1" s="1"/>
  <c r="G123" i="1"/>
  <c r="G391" i="1" l="1"/>
  <c r="H123" i="1"/>
</calcChain>
</file>

<file path=xl/sharedStrings.xml><?xml version="1.0" encoding="utf-8"?>
<sst xmlns="http://schemas.openxmlformats.org/spreadsheetml/2006/main" count="950" uniqueCount="506">
  <si>
    <t>Account Numbr</t>
  </si>
  <si>
    <t>Description</t>
  </si>
  <si>
    <t>2021</t>
  </si>
  <si>
    <t>2022</t>
  </si>
  <si>
    <t>2023</t>
  </si>
  <si>
    <t>ACTUAL</t>
  </si>
  <si>
    <t>Δ</t>
  </si>
  <si>
    <t>301</t>
  </si>
  <si>
    <t>Real Estate Taxes</t>
  </si>
  <si>
    <t/>
  </si>
  <si>
    <t>01-301-00-000-3001</t>
  </si>
  <si>
    <t>Re Taxes (Current)</t>
  </si>
  <si>
    <t>01-301-00-000-3002</t>
  </si>
  <si>
    <t>Re Taxes (Prior)</t>
  </si>
  <si>
    <t>01-301-00-000-3004</t>
  </si>
  <si>
    <t>Delinquent</t>
  </si>
  <si>
    <t>310</t>
  </si>
  <si>
    <t>Act 511 Taxes</t>
  </si>
  <si>
    <t>01-310-00-000-3100</t>
  </si>
  <si>
    <t>Transfer Taxes</t>
  </si>
  <si>
    <t>01-310-00-000-3121</t>
  </si>
  <si>
    <t>EIT Current</t>
  </si>
  <si>
    <t>01-310-00-000-3122</t>
  </si>
  <si>
    <t>EIT Prior</t>
  </si>
  <si>
    <t>01-310-00-000-3131</t>
  </si>
  <si>
    <t>Mercantile-Curr Yr</t>
  </si>
  <si>
    <t>01-310-00-000-3153</t>
  </si>
  <si>
    <t>Local Services Tax</t>
  </si>
  <si>
    <t>01-310-00-000-3180</t>
  </si>
  <si>
    <t>Bus Privilege-Curr Yr</t>
  </si>
  <si>
    <t>319</t>
  </si>
  <si>
    <t>Penalties</t>
  </si>
  <si>
    <t>01-319-00-000-3190</t>
  </si>
  <si>
    <t>321</t>
  </si>
  <si>
    <t>Licenses/Permits</t>
  </si>
  <si>
    <t>01-321-00-000-3214</t>
  </si>
  <si>
    <t>Plumbing License</t>
  </si>
  <si>
    <t>01-321-00-000-3216</t>
  </si>
  <si>
    <t>Transient Business</t>
  </si>
  <si>
    <t>01-321-00-000-3218</t>
  </si>
  <si>
    <t>Cable TV Franchise</t>
  </si>
  <si>
    <t>01-321-00-000-3219</t>
  </si>
  <si>
    <t>Misc Permits</t>
  </si>
  <si>
    <t>Licenses and Permits</t>
  </si>
  <si>
    <t>322</t>
  </si>
  <si>
    <t>Road Occupancy &amp; Curb/Sidewalk</t>
  </si>
  <si>
    <t>01-322-00-000-3228</t>
  </si>
  <si>
    <t>Road Occ Permit</t>
  </si>
  <si>
    <t>01-322-00-000-3229</t>
  </si>
  <si>
    <t>Curb,Sidewalk, Permits</t>
  </si>
  <si>
    <t>331</t>
  </si>
  <si>
    <t>Fines/Forfeits</t>
  </si>
  <si>
    <t>01-331-00-000-3311</t>
  </si>
  <si>
    <t>Motor Vehicle Violations</t>
  </si>
  <si>
    <t>01-331-00-000-3312</t>
  </si>
  <si>
    <t>State Fines</t>
  </si>
  <si>
    <t>01-331-00-000-3313</t>
  </si>
  <si>
    <t>Ordinances &amp; Statutes</t>
  </si>
  <si>
    <t>01-331-00-000-3321</t>
  </si>
  <si>
    <t>County Vehicle Violation</t>
  </si>
  <si>
    <t>01-331-00-000-3323</t>
  </si>
  <si>
    <t>County Ordinances</t>
  </si>
  <si>
    <t>Fines and Forfeits</t>
  </si>
  <si>
    <t>341</t>
  </si>
  <si>
    <t>Interest</t>
  </si>
  <si>
    <t>01-341-00-000-3410</t>
  </si>
  <si>
    <t>Interest, Rents, and Royalties</t>
  </si>
  <si>
    <t>342</t>
  </si>
  <si>
    <t>Building/Equipment Rental</t>
  </si>
  <si>
    <t>01-342-00-000-3421</t>
  </si>
  <si>
    <t>Building Rental-Tax Col</t>
  </si>
  <si>
    <t>354</t>
  </si>
  <si>
    <t>Grants &amp; Gifts</t>
  </si>
  <si>
    <t>01-354-00-000-3541</t>
  </si>
  <si>
    <t>Intergov.Rev(Pension)</t>
  </si>
  <si>
    <t>01-354-00-000-3543</t>
  </si>
  <si>
    <t>Grants</t>
  </si>
  <si>
    <t>01-354-00-000-3551</t>
  </si>
  <si>
    <t>Sale of Police Services</t>
  </si>
  <si>
    <t>01-354-00-000-3553</t>
  </si>
  <si>
    <t>SCHOOL RESOURCE OFFICER</t>
  </si>
  <si>
    <t>Intergovernmental Revenues</t>
  </si>
  <si>
    <t>355</t>
  </si>
  <si>
    <t>State Entitlements</t>
  </si>
  <si>
    <t>01-355-00-000-3557</t>
  </si>
  <si>
    <t>Payments In Lieu Of Tax</t>
  </si>
  <si>
    <t>01-355-00-000-3558</t>
  </si>
  <si>
    <t>Liquor License</t>
  </si>
  <si>
    <t>01-355-00-000-3559</t>
  </si>
  <si>
    <t>Foreign Fire Insurance</t>
  </si>
  <si>
    <t>357</t>
  </si>
  <si>
    <t>Fire/Recreation Grant</t>
  </si>
  <si>
    <t>01-357-00-000-3570</t>
  </si>
  <si>
    <t>Fire Grant</t>
  </si>
  <si>
    <t>361</t>
  </si>
  <si>
    <t>General Government Revenues</t>
  </si>
  <si>
    <t>01-361-00-000-3613</t>
  </si>
  <si>
    <t>Subdivision Fee</t>
  </si>
  <si>
    <t>01-361-00-000-3633</t>
  </si>
  <si>
    <t>Zoning/Building Permits</t>
  </si>
  <si>
    <t>01-361-00-000-3634</t>
  </si>
  <si>
    <t>Variances</t>
  </si>
  <si>
    <t>01-361-00-000-3636</t>
  </si>
  <si>
    <t>Bos Hearings</t>
  </si>
  <si>
    <t>01-361-00-000-3665</t>
  </si>
  <si>
    <t>Administrative Fees</t>
  </si>
  <si>
    <t>Charges for Service</t>
  </si>
  <si>
    <t>362</t>
  </si>
  <si>
    <t>Public Safety Revenues</t>
  </si>
  <si>
    <t>01-362-00-000-3621</t>
  </si>
  <si>
    <t>Accident Report</t>
  </si>
  <si>
    <t>01-362-00-000-3622</t>
  </si>
  <si>
    <t>Administration Charges</t>
  </si>
  <si>
    <t>364</t>
  </si>
  <si>
    <t>Sanitation</t>
  </si>
  <si>
    <t>01-364-00-000-3645</t>
  </si>
  <si>
    <t>Sewer Maint/Rental</t>
  </si>
  <si>
    <t>01-364-00-000-3653</t>
  </si>
  <si>
    <t>Admin Overhead Costs</t>
  </si>
  <si>
    <t>01-364-00-000-3654</t>
  </si>
  <si>
    <t>Maint Overhead Costs</t>
  </si>
  <si>
    <t>367</t>
  </si>
  <si>
    <t>Recreation Revenues</t>
  </si>
  <si>
    <t>01-367-00-000-3670</t>
  </si>
  <si>
    <t>Playground Fees</t>
  </si>
  <si>
    <t>01-367-00-000-3674</t>
  </si>
  <si>
    <t>Athletic Programs</t>
  </si>
  <si>
    <t>01-367-00-000-3675</t>
  </si>
  <si>
    <t>Concert Revenues</t>
  </si>
  <si>
    <t>01-367-00-000-3676</t>
  </si>
  <si>
    <t>Special Events</t>
  </si>
  <si>
    <t>01-367-00-000-3677</t>
  </si>
  <si>
    <t>Advertisement Sales</t>
  </si>
  <si>
    <t>01-367-00-000-3680</t>
  </si>
  <si>
    <t>Park Rentals</t>
  </si>
  <si>
    <t>380</t>
  </si>
  <si>
    <t>Miscellaneous Revenues</t>
  </si>
  <si>
    <t>01-380-00-000-3800</t>
  </si>
  <si>
    <t>Miscellaneous</t>
  </si>
  <si>
    <t>01-380-00-000-3802</t>
  </si>
  <si>
    <t>Health Insurance Reimb</t>
  </si>
  <si>
    <t>01-380-00-000-3865</t>
  </si>
  <si>
    <t>Police Pension Contributions</t>
  </si>
  <si>
    <t>Miscellaneous Revenue</t>
  </si>
  <si>
    <t>383</t>
  </si>
  <si>
    <t>Workers Comp Reimb/Dividend</t>
  </si>
  <si>
    <t>01-383-00-000-3830</t>
  </si>
  <si>
    <t>Workers Comp Dividend</t>
  </si>
  <si>
    <t>01-383-00-000-3831</t>
  </si>
  <si>
    <t>Workers Comp Reimbursement</t>
  </si>
  <si>
    <t>392</t>
  </si>
  <si>
    <t>Interfund Transfers</t>
  </si>
  <si>
    <t>01-392-00-000-3905</t>
  </si>
  <si>
    <t>Transfer From Sewer Fund</t>
  </si>
  <si>
    <t>01-392-00-000-3925</t>
  </si>
  <si>
    <t>Transfer From Garbage</t>
  </si>
  <si>
    <t>01-392-00-000-3930</t>
  </si>
  <si>
    <t>Transfer From Capital Reserve</t>
  </si>
  <si>
    <t>01-392-00-000-3931</t>
  </si>
  <si>
    <t>Transfer From Cap Res (OPEB)</t>
  </si>
  <si>
    <t>Interfund Operating Transfers</t>
  </si>
  <si>
    <t>394</t>
  </si>
  <si>
    <t>Prior Year Revenue Refunds</t>
  </si>
  <si>
    <t>01-394-00-000-3941</t>
  </si>
  <si>
    <t>Refunds-Prior Yr</t>
  </si>
  <si>
    <t>395</t>
  </si>
  <si>
    <t>Ins Recoveries-Other Financing</t>
  </si>
  <si>
    <t>01-395-00-000-3950</t>
  </si>
  <si>
    <t>Total Revenue</t>
  </si>
  <si>
    <t>400</t>
  </si>
  <si>
    <t>Legislative</t>
  </si>
  <si>
    <t>01-400-00-000-4000</t>
  </si>
  <si>
    <t>Salaries</t>
  </si>
  <si>
    <t>01-400-00-000-4210</t>
  </si>
  <si>
    <t>Office Supplies</t>
  </si>
  <si>
    <t>01-400-00-000-4251</t>
  </si>
  <si>
    <t>Consulting/Codification</t>
  </si>
  <si>
    <t>01-400-00-000-4325</t>
  </si>
  <si>
    <t>Postage</t>
  </si>
  <si>
    <t>01-400-00-000-4420</t>
  </si>
  <si>
    <t>Dues/Subscriptions</t>
  </si>
  <si>
    <t>01-400-00-000-4460</t>
  </si>
  <si>
    <t>Meetings/Conferences</t>
  </si>
  <si>
    <t>General Government</t>
  </si>
  <si>
    <t>401</t>
  </si>
  <si>
    <t>Executive</t>
  </si>
  <si>
    <t>01-401-00-000-4000</t>
  </si>
  <si>
    <t>01-401-00-000-4210</t>
  </si>
  <si>
    <t>01-401-00-000-4213</t>
  </si>
  <si>
    <t>Small Equipment</t>
  </si>
  <si>
    <t>01-401-00-000-4240</t>
  </si>
  <si>
    <t>Training/Per Diem</t>
  </si>
  <si>
    <t>01-401-00-000-4255</t>
  </si>
  <si>
    <t>Admin Vehicle Expenses</t>
  </si>
  <si>
    <t>01-401-00-000-4267</t>
  </si>
  <si>
    <t>Office Equip Reserve</t>
  </si>
  <si>
    <t>01-401-00-000-4325</t>
  </si>
  <si>
    <t>01-401-00-000-4340</t>
  </si>
  <si>
    <t>Ads/Printing</t>
  </si>
  <si>
    <t>01-401-00-000-4341</t>
  </si>
  <si>
    <t>Newsletter (All)</t>
  </si>
  <si>
    <t>01-401-00-000-4420</t>
  </si>
  <si>
    <t>01-401-00-000-4460</t>
  </si>
  <si>
    <t>01-401-11-000-4210</t>
  </si>
  <si>
    <t>402</t>
  </si>
  <si>
    <t>Finance Administration</t>
  </si>
  <si>
    <t>01-402-00-000-4000</t>
  </si>
  <si>
    <t>01-402-00-000-4210</t>
  </si>
  <si>
    <t>01-402-00-000-4239</t>
  </si>
  <si>
    <t>Charges/Rentals</t>
  </si>
  <si>
    <t>01-402-00-000-4240</t>
  </si>
  <si>
    <t>01-402-00-000-4245</t>
  </si>
  <si>
    <t>Audit Services</t>
  </si>
  <si>
    <t>01-402-00-000-4350</t>
  </si>
  <si>
    <t>Insurance/Bonding</t>
  </si>
  <si>
    <t>01-402-00-000-4420</t>
  </si>
  <si>
    <t>01-402-00-000-4460</t>
  </si>
  <si>
    <t>403</t>
  </si>
  <si>
    <t>Tax Collection</t>
  </si>
  <si>
    <t>01-403-00-000-4000</t>
  </si>
  <si>
    <t>01-403-00-000-4031</t>
  </si>
  <si>
    <t>Yatb Collection Expense</t>
  </si>
  <si>
    <t>01-403-00-000-4210</t>
  </si>
  <si>
    <t>01-403-00-000-4260</t>
  </si>
  <si>
    <t>Tax Collectors Bond</t>
  </si>
  <si>
    <t>404</t>
  </si>
  <si>
    <t>Legal Services</t>
  </si>
  <si>
    <t>01-404-00-000-4310</t>
  </si>
  <si>
    <t>01-404-00-000-4311</t>
  </si>
  <si>
    <t>Legal- ZHB</t>
  </si>
  <si>
    <t>01-404-12-000-4310</t>
  </si>
  <si>
    <t>01-404-13-000-4310</t>
  </si>
  <si>
    <t>Legal Serivces- Teamsters</t>
  </si>
  <si>
    <t>407</t>
  </si>
  <si>
    <t>Data Processing</t>
  </si>
  <si>
    <t>01-407-00-000-4220</t>
  </si>
  <si>
    <t>Operating Supplies</t>
  </si>
  <si>
    <t>01-407-00-000-4233</t>
  </si>
  <si>
    <t>Computer/Support/Software</t>
  </si>
  <si>
    <t>01-407-00-000-4234</t>
  </si>
  <si>
    <t>Fire Support/ Software</t>
  </si>
  <si>
    <t>01-407-00-000-4241</t>
  </si>
  <si>
    <t>Police Support/Software</t>
  </si>
  <si>
    <t>01-407-00-000-4243</t>
  </si>
  <si>
    <t>Police/ IT Hardware</t>
  </si>
  <si>
    <t>408</t>
  </si>
  <si>
    <t>Engineering</t>
  </si>
  <si>
    <t>01-408-00-000-4311</t>
  </si>
  <si>
    <t>Engineering Costs</t>
  </si>
  <si>
    <t>409</t>
  </si>
  <si>
    <t>General Building</t>
  </si>
  <si>
    <t>01-409-00-000-4000</t>
  </si>
  <si>
    <t>01-409-00-000-4220</t>
  </si>
  <si>
    <t>01-409-00-000-4234</t>
  </si>
  <si>
    <t>Building Repairs/Janitorial</t>
  </si>
  <si>
    <t>01-409-00-000-4321</t>
  </si>
  <si>
    <t>Telephone</t>
  </si>
  <si>
    <t>01-409-00-000-4361</t>
  </si>
  <si>
    <t>Electricity</t>
  </si>
  <si>
    <t>01-409-00-000-4362</t>
  </si>
  <si>
    <t>Gas Service/Buildings</t>
  </si>
  <si>
    <t>01-409-00-000-4366</t>
  </si>
  <si>
    <t>Water/Sewer/Garbage</t>
  </si>
  <si>
    <t>01-409-00-003-4366</t>
  </si>
  <si>
    <t>410</t>
  </si>
  <si>
    <t>Police</t>
  </si>
  <si>
    <t>01-410-00-000-4000</t>
  </si>
  <si>
    <t>01-410-00-000-4001</t>
  </si>
  <si>
    <t>Police Officer Salaries</t>
  </si>
  <si>
    <t>01-410-00-000-4002</t>
  </si>
  <si>
    <t>Police Officers Heart Lung STD</t>
  </si>
  <si>
    <t>01-410-00-000-4003</t>
  </si>
  <si>
    <t>Police Officers Heart Lung LTD</t>
  </si>
  <si>
    <t>01-410-00-000-4005</t>
  </si>
  <si>
    <t>Overtime</t>
  </si>
  <si>
    <t>01-410-00-000-4007</t>
  </si>
  <si>
    <t>Court Pay</t>
  </si>
  <si>
    <t>01-410-00-000-4008</t>
  </si>
  <si>
    <t>Holiday Pay</t>
  </si>
  <si>
    <t>01-410-00-000-4009</t>
  </si>
  <si>
    <t>Comp. Pay</t>
  </si>
  <si>
    <t>01-410-00-000-4010</t>
  </si>
  <si>
    <t>Temp Pay</t>
  </si>
  <si>
    <t>01-410-00-000-4011</t>
  </si>
  <si>
    <t>Contracted Overtime</t>
  </si>
  <si>
    <t>01-410-00-000-4019</t>
  </si>
  <si>
    <t>Uniforms</t>
  </si>
  <si>
    <t>01-410-00-000-4210</t>
  </si>
  <si>
    <t>01-410-00-000-4213</t>
  </si>
  <si>
    <t>01-410-00-000-4218</t>
  </si>
  <si>
    <t>Ammunition Supplies</t>
  </si>
  <si>
    <t>01-410-00-000-4219</t>
  </si>
  <si>
    <t>Minor Supplies</t>
  </si>
  <si>
    <t>01-410-00-000-4220</t>
  </si>
  <si>
    <t>01-410-00-000-4230</t>
  </si>
  <si>
    <t>Gasoline</t>
  </si>
  <si>
    <t>01-410-00-000-4235</t>
  </si>
  <si>
    <t>Contractual Services</t>
  </si>
  <si>
    <t>01-410-00-000-4240</t>
  </si>
  <si>
    <t>01-410-00-000-4248</t>
  </si>
  <si>
    <t>Professional Fees</t>
  </si>
  <si>
    <t>01-410-00-000-4320</t>
  </si>
  <si>
    <t>Communication</t>
  </si>
  <si>
    <t>01-410-00-000-4321</t>
  </si>
  <si>
    <t>01-410-00-000-4340</t>
  </si>
  <si>
    <t>01-410-00-000-4370</t>
  </si>
  <si>
    <t>Repairs/Maintenance</t>
  </si>
  <si>
    <t>01-410-00-000-4420</t>
  </si>
  <si>
    <t>01-410-00-000-4700</t>
  </si>
  <si>
    <t>Capital Purchases</t>
  </si>
  <si>
    <t>01-410-11-000-4001</t>
  </si>
  <si>
    <t>SRO SALARIES</t>
  </si>
  <si>
    <t>Public Safety</t>
  </si>
  <si>
    <t>411</t>
  </si>
  <si>
    <t>Fire</t>
  </si>
  <si>
    <t>01-411-00-000-4000</t>
  </si>
  <si>
    <t>01-411-00-000-4019</t>
  </si>
  <si>
    <t>01-411-00-000-4101</t>
  </si>
  <si>
    <t>Losap</t>
  </si>
  <si>
    <t>01-411-00-000-4102</t>
  </si>
  <si>
    <t>Retention Benefit</t>
  </si>
  <si>
    <t>01-411-00-000-4219</t>
  </si>
  <si>
    <t>01-411-00-000-4220</t>
  </si>
  <si>
    <t>01-411-00-000-4230</t>
  </si>
  <si>
    <t>01-411-00-000-4236</t>
  </si>
  <si>
    <t>Small Tools/Repair</t>
  </si>
  <si>
    <t>01-411-00-000-4240</t>
  </si>
  <si>
    <t>01-411-00-000-4320</t>
  </si>
  <si>
    <t>01-411-00-000-4321</t>
  </si>
  <si>
    <t>01-411-00-000-4340</t>
  </si>
  <si>
    <t>01-411-00-000-4350</t>
  </si>
  <si>
    <t>01-411-00-000-4361</t>
  </si>
  <si>
    <t>01-411-00-000-4362</t>
  </si>
  <si>
    <t>01-411-00-000-4363</t>
  </si>
  <si>
    <t>Hydrant Cost</t>
  </si>
  <si>
    <t>01-411-00-000-4366</t>
  </si>
  <si>
    <t>01-411-00-000-4370</t>
  </si>
  <si>
    <t>01-411-00-000-4420</t>
  </si>
  <si>
    <t>01-411-00-000-4460</t>
  </si>
  <si>
    <t>01-411-00-000-4700</t>
  </si>
  <si>
    <t>01-411-00-000-4800</t>
  </si>
  <si>
    <t>Professional Services</t>
  </si>
  <si>
    <t>01-411-00-000-4801</t>
  </si>
  <si>
    <t>Fire Relief Fund Contribution</t>
  </si>
  <si>
    <t>413</t>
  </si>
  <si>
    <t>Codes Enforcement</t>
  </si>
  <si>
    <t>01-413-00-000-4000</t>
  </si>
  <si>
    <t>01-413-00-000-4160</t>
  </si>
  <si>
    <t>Sewage Enforcement Officer</t>
  </si>
  <si>
    <t>01-413-00-000-4210</t>
  </si>
  <si>
    <t>01-413-00-000-4240</t>
  </si>
  <si>
    <t>Training/ Per Diem</t>
  </si>
  <si>
    <t>01-413-00-000-4284</t>
  </si>
  <si>
    <t>Contributions</t>
  </si>
  <si>
    <t>01-413-00-000-4340</t>
  </si>
  <si>
    <t>01-413-00-000-4420</t>
  </si>
  <si>
    <t>01-413-00-000-4450</t>
  </si>
  <si>
    <t>Contracted Services- Zone Ord</t>
  </si>
  <si>
    <t>01-413-00-000-4460</t>
  </si>
  <si>
    <t>430</t>
  </si>
  <si>
    <t>Public Works</t>
  </si>
  <si>
    <t>01-430-30-000-4000</t>
  </si>
  <si>
    <t>01-430-30-000-4005</t>
  </si>
  <si>
    <t>01-430-30-000-4019</t>
  </si>
  <si>
    <t>01-430-30-000-4219</t>
  </si>
  <si>
    <t>01-430-30-000-4220</t>
  </si>
  <si>
    <t>01-430-30-000-4230</t>
  </si>
  <si>
    <t>01-430-30-000-4240</t>
  </si>
  <si>
    <t>01-430-30-000-4250</t>
  </si>
  <si>
    <t>One Call System</t>
  </si>
  <si>
    <t>01-430-30-000-4280</t>
  </si>
  <si>
    <t>Cdl Testing</t>
  </si>
  <si>
    <t>01-430-30-000-4320</t>
  </si>
  <si>
    <t>01-430-30-000-4370</t>
  </si>
  <si>
    <t>01-430-31-000-4000</t>
  </si>
  <si>
    <t>01-430-31-000-4005</t>
  </si>
  <si>
    <t>01-430-31-000-4220</t>
  </si>
  <si>
    <t>01-430-31-000-4450</t>
  </si>
  <si>
    <t>Contracted Services</t>
  </si>
  <si>
    <t>01-430-32-000-4000</t>
  </si>
  <si>
    <t>01-430-32-000-4005</t>
  </si>
  <si>
    <t>01-430-32-000-4220</t>
  </si>
  <si>
    <t>01-430-32-000-4272</t>
  </si>
  <si>
    <t>Equipment Rental</t>
  </si>
  <si>
    <t>01-430-33-000-4000</t>
  </si>
  <si>
    <t>01-430-33-000-4005</t>
  </si>
  <si>
    <t>01-430-33-001-4360</t>
  </si>
  <si>
    <t>Traffic Signal Electric</t>
  </si>
  <si>
    <t>01-430-33-001-4371</t>
  </si>
  <si>
    <t>Signal Maintenance</t>
  </si>
  <si>
    <t>01-430-33-002-4360</t>
  </si>
  <si>
    <t>01-430-33-002-4371</t>
  </si>
  <si>
    <t>01-430-34-001-4359</t>
  </si>
  <si>
    <t>Street Light Electric</t>
  </si>
  <si>
    <t>01-430-36-000-4000</t>
  </si>
  <si>
    <t>01-430-36-000-4005</t>
  </si>
  <si>
    <t>01-430-36-000-4450</t>
  </si>
  <si>
    <t>01-430-37-000-4000</t>
  </si>
  <si>
    <t>01-430-37-000-4005</t>
  </si>
  <si>
    <t>01-430-37-000-4219</t>
  </si>
  <si>
    <t>01-430-37-000-4450</t>
  </si>
  <si>
    <t>01-430-38-000-4000</t>
  </si>
  <si>
    <t>01-430-38-000-4005</t>
  </si>
  <si>
    <t>01-430-38-000-4220</t>
  </si>
  <si>
    <t>01-430-39-000-4000</t>
  </si>
  <si>
    <t>01-430-39-000-4005</t>
  </si>
  <si>
    <t>446</t>
  </si>
  <si>
    <t>Storm Water Management</t>
  </si>
  <si>
    <t>01-446-00-000-4000</t>
  </si>
  <si>
    <t>SWM Wages</t>
  </si>
  <si>
    <t>01-446-00-000-4200</t>
  </si>
  <si>
    <t>SWM- Consortium fee</t>
  </si>
  <si>
    <t>01-446-00-000-4201</t>
  </si>
  <si>
    <t>SWM- PA DEP NOI fee</t>
  </si>
  <si>
    <t>01-446-00-000-4220</t>
  </si>
  <si>
    <t>SWM Operating Supplies</t>
  </si>
  <si>
    <t>01-446-00-000-4240</t>
  </si>
  <si>
    <t>SWM Training/Per Diem</t>
  </si>
  <si>
    <t>01-446-00-000-4340</t>
  </si>
  <si>
    <t>SWM Ads/Printing</t>
  </si>
  <si>
    <t>451</t>
  </si>
  <si>
    <t>Recreation</t>
  </si>
  <si>
    <t>01-451-00-000-4000</t>
  </si>
  <si>
    <t>01-451-00-000-4220</t>
  </si>
  <si>
    <t>01-451-00-000-4221</t>
  </si>
  <si>
    <t>Playgrounds</t>
  </si>
  <si>
    <t>01-451-00-000-4222</t>
  </si>
  <si>
    <t>01-451-00-000-4224</t>
  </si>
  <si>
    <t>01-451-00-000-4226</t>
  </si>
  <si>
    <t>Concert</t>
  </si>
  <si>
    <t>01-451-00-000-4240</t>
  </si>
  <si>
    <t>01-451-00-000-4420</t>
  </si>
  <si>
    <t>01-451-00-000-4460</t>
  </si>
  <si>
    <t>01-451-51-000-4000</t>
  </si>
  <si>
    <t>01-451-52-000-4000</t>
  </si>
  <si>
    <t>Parks &amp; Recreation Services</t>
  </si>
  <si>
    <t>454</t>
  </si>
  <si>
    <t>Parks</t>
  </si>
  <si>
    <t>01-454-00-000-4000</t>
  </si>
  <si>
    <t>01-454-00-000-4005</t>
  </si>
  <si>
    <t>01-454-00-000-4220</t>
  </si>
  <si>
    <t>01-454-00-000-4249</t>
  </si>
  <si>
    <t>Vandalism</t>
  </si>
  <si>
    <t>01-454-00-000-4256</t>
  </si>
  <si>
    <t>Advertisement Expenses</t>
  </si>
  <si>
    <t>01-454-00-000-4321</t>
  </si>
  <si>
    <t>Telephone/ cable</t>
  </si>
  <si>
    <t>01-454-00-000-4361</t>
  </si>
  <si>
    <t>01-454-00-000-4366</t>
  </si>
  <si>
    <t>01-454-00-000-4370</t>
  </si>
  <si>
    <t>01-454-00-000-4450</t>
  </si>
  <si>
    <t>456</t>
  </si>
  <si>
    <t>Library &amp; Community</t>
  </si>
  <si>
    <t>01-456-00-000-4560</t>
  </si>
  <si>
    <t>SPCA Donation</t>
  </si>
  <si>
    <t>01-456-00-000-4561</t>
  </si>
  <si>
    <t>Martin Library</t>
  </si>
  <si>
    <t>01-456-00-000-4562</t>
  </si>
  <si>
    <t>Senior Citizen Groups</t>
  </si>
  <si>
    <t>481</t>
  </si>
  <si>
    <t>Unemployment</t>
  </si>
  <si>
    <t>01-481-00-000-4813</t>
  </si>
  <si>
    <t>Unemployment expense</t>
  </si>
  <si>
    <t>Intergovernmental Expenditures</t>
  </si>
  <si>
    <t>482</t>
  </si>
  <si>
    <t>Miscellaneous Expenditures</t>
  </si>
  <si>
    <t>01-482-00-000-4820</t>
  </si>
  <si>
    <t>Judgement/Losses</t>
  </si>
  <si>
    <t>483</t>
  </si>
  <si>
    <t>Bank Expense</t>
  </si>
  <si>
    <t>01-483-00-000-4830</t>
  </si>
  <si>
    <t>Bank Expenses</t>
  </si>
  <si>
    <t>484</t>
  </si>
  <si>
    <t>Workers Compensation</t>
  </si>
  <si>
    <t>01-484-00-000-4840</t>
  </si>
  <si>
    <t>Workers Comp</t>
  </si>
  <si>
    <t>486</t>
  </si>
  <si>
    <t>Casualty Insurance</t>
  </si>
  <si>
    <t>01-486-00-000-4860</t>
  </si>
  <si>
    <t>487</t>
  </si>
  <si>
    <t>Insurance/Taxes</t>
  </si>
  <si>
    <t>01-487-00-000-4831</t>
  </si>
  <si>
    <t>Professional Pension</t>
  </si>
  <si>
    <t>01-487-00-000-4856</t>
  </si>
  <si>
    <t>Health Insurance</t>
  </si>
  <si>
    <t>01-487-00-000-4858</t>
  </si>
  <si>
    <t>Life Insurance Premium</t>
  </si>
  <si>
    <t>01-487-00-000-4859</t>
  </si>
  <si>
    <t>Non-Uniform Pension Payments</t>
  </si>
  <si>
    <t>01-487-00-000-4861</t>
  </si>
  <si>
    <t>Social Security</t>
  </si>
  <si>
    <t>492</t>
  </si>
  <si>
    <t>Transfers</t>
  </si>
  <si>
    <t>01-492-00-000-4930</t>
  </si>
  <si>
    <t>Transfer To Capital Reserve</t>
  </si>
  <si>
    <t>01-492-00-000-4931</t>
  </si>
  <si>
    <t>Transfer To Cap Res (OPEB)</t>
  </si>
  <si>
    <t>01-492-00-000-4965</t>
  </si>
  <si>
    <t>Transfer To Police Pension</t>
  </si>
  <si>
    <t>01-492-00-000-4975</t>
  </si>
  <si>
    <t>Transfer To Non-Uniform</t>
  </si>
  <si>
    <t>01-492-00-000-4976</t>
  </si>
  <si>
    <t>Transfer to DC Non-Uniform</t>
  </si>
  <si>
    <t>Total Expenses</t>
  </si>
  <si>
    <t>Balance</t>
  </si>
  <si>
    <t>2024 APPROVED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</si>
</sst>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&quot;$&quot;#,##0.00"/>
  </numFmts>
  <fonts count="5" x14ac:knownFonts="1">
    <font>
      <sz val="11"/>
      <color indexed="8"/>
      <name val="Calibri"/>
      <family val="2"/>
    </font>
    <font>
      <b/>
      <sz val="14"/>
      <color indexed="1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164" fontId="2" fillId="0" borderId="1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165" fontId="2" fillId="0" borderId="0" xfId="0" applyNumberFormat="1" applyFont="1"/>
    <xf numFmtId="164" fontId="4" fillId="0" borderId="0" xfId="0" applyNumberFormat="1" applyFont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164" fontId="2" fillId="0" borderId="0" xfId="0" applyNumberFormat="1" applyFont="1"/>
    <xf numFmtId="10" fontId="2" fillId="0" borderId="0" xfId="0" applyNumberFormat="1" applyFont="1"/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M:\KEITH\BUDGET%20BOOKS\2024%20BUDGET\2024-Budget%20Preperation%2007062023.xlsx" TargetMode="External"/><Relationship Id="rId1" Type="http://schemas.openxmlformats.org/officeDocument/2006/relationships/externalLinkPath" Target="file:///M:\KEITH\BUDGET%20BOOKS\2024%20BUDGET\2024-Budget%20Preperation%200706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1082023 general fund  (2)"/>
      <sheetName val="Sheet1"/>
      <sheetName val="Sheet2"/>
      <sheetName val="10312023 general fund "/>
      <sheetName val="general fund"/>
      <sheetName val="hwy salaries"/>
      <sheetName val="forecast"/>
      <sheetName val="general fund (2)"/>
      <sheetName val="police"/>
      <sheetName val="fire"/>
      <sheetName val="recreation"/>
      <sheetName val="public works"/>
      <sheetName val="zoning"/>
      <sheetName val="sewer &amp; trash"/>
      <sheetName val="real estate "/>
      <sheetName val="modified salary link 2023"/>
      <sheetName val="2024 salary"/>
      <sheetName val="WC"/>
      <sheetName val="2022 salary pw &amp; sewer"/>
      <sheetName val="Playground"/>
      <sheetName val="HEALTH INS BY DEPT"/>
      <sheetName val=" NU DB Pension contribution "/>
      <sheetName val="IT"/>
      <sheetName val="IT 2024"/>
      <sheetName val="NON UNIFORM DC PENSION MMO"/>
      <sheetName val="EST DEPR 2022 CAPITAL ASSETS"/>
      <sheetName val="EST DEPR 2023 CAPITAL ASSETS"/>
      <sheetName val="IT Software"/>
      <sheetName val="Salaries (10-000-4000)"/>
      <sheetName val="Police Salaries (10-000-4001)"/>
      <sheetName val="SRO Salaries (11-000-4001)"/>
      <sheetName val="Pay increases - by date"/>
      <sheetName val="Software"/>
      <sheetName val="Hardw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7">
          <cell r="G27">
            <v>77205.743188888882</v>
          </cell>
        </row>
        <row r="28">
          <cell r="G28">
            <v>3860.2871594444441</v>
          </cell>
        </row>
      </sheetData>
      <sheetData sheetId="11"/>
      <sheetData sheetId="12"/>
      <sheetData sheetId="13"/>
      <sheetData sheetId="14">
        <row r="6">
          <cell r="E6">
            <v>2559990.1232500002</v>
          </cell>
        </row>
      </sheetData>
      <sheetData sheetId="15">
        <row r="24">
          <cell r="H24">
            <v>66443.936000000002</v>
          </cell>
          <cell r="M24">
            <v>103982.53253</v>
          </cell>
          <cell r="N24">
            <v>23901.016100000001</v>
          </cell>
          <cell r="O24">
            <v>135009.19845000003</v>
          </cell>
        </row>
      </sheetData>
      <sheetData sheetId="16">
        <row r="17">
          <cell r="G17">
            <v>84870</v>
          </cell>
        </row>
      </sheetData>
      <sheetData sheetId="17"/>
      <sheetData sheetId="18"/>
      <sheetData sheetId="19">
        <row r="25">
          <cell r="F25">
            <v>40206.5625</v>
          </cell>
        </row>
      </sheetData>
      <sheetData sheetId="20">
        <row r="105">
          <cell r="J105">
            <v>1453628.6600000001</v>
          </cell>
        </row>
      </sheetData>
      <sheetData sheetId="21"/>
      <sheetData sheetId="22">
        <row r="7">
          <cell r="B7">
            <v>72207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9">
          <cell r="C29">
            <v>129685.11</v>
          </cell>
        </row>
      </sheetData>
      <sheetData sheetId="33">
        <row r="10">
          <cell r="C10">
            <v>9500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61497-0010-4D07-8A2E-A071BFF235DD}">
  <sheetPr>
    <pageSetUpPr fitToPage="1"/>
  </sheetPr>
  <dimension ref="A1:M825"/>
  <sheetViews>
    <sheetView tabSelected="1" view="pageBreakPreview" zoomScale="142" zoomScaleNormal="100" zoomScaleSheetLayoutView="142" workbookViewId="0">
      <pane ySplit="1" topLeftCell="A74" activePane="bottomLeft" state="frozen"/>
      <selection pane="bottomLeft" activeCell="G102" sqref="G102"/>
    </sheetView>
  </sheetViews>
  <sheetFormatPr defaultColWidth="9.140625" defaultRowHeight="18.75" customHeight="1" x14ac:dyDescent="0.3"/>
  <cols>
    <col min="1" max="1" width="24.85546875" style="5" customWidth="1"/>
    <col min="2" max="2" width="40.42578125" style="5" bestFit="1" customWidth="1"/>
    <col min="3" max="5" width="15.28515625" style="4" hidden="1" customWidth="1"/>
    <col min="6" max="6" width="15.28515625" style="7" hidden="1" customWidth="1"/>
    <col min="7" max="7" width="23.28515625" style="7" bestFit="1" customWidth="1"/>
    <col min="8" max="8" width="12.28515625" style="4" bestFit="1" customWidth="1"/>
    <col min="9" max="9" width="9.140625" style="5"/>
    <col min="10" max="10" width="16.42578125" style="5" bestFit="1" customWidth="1"/>
    <col min="11" max="11" width="9.140625" style="5"/>
    <col min="12" max="13" width="14.42578125" style="5" bestFit="1" customWidth="1"/>
    <col min="14" max="16384" width="9.140625" style="5"/>
  </cols>
  <sheetData>
    <row r="1" spans="1:8" ht="18.75" customHeight="1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505</v>
      </c>
      <c r="H1" s="4" t="s">
        <v>6</v>
      </c>
    </row>
    <row r="2" spans="1:8" ht="18.75" customHeight="1" x14ac:dyDescent="0.3">
      <c r="A2" s="6" t="s">
        <v>7</v>
      </c>
      <c r="B2" s="6" t="s">
        <v>8</v>
      </c>
      <c r="C2" s="7" t="s">
        <v>9</v>
      </c>
      <c r="D2" s="7" t="s">
        <v>9</v>
      </c>
      <c r="E2" s="7" t="s">
        <v>9</v>
      </c>
      <c r="F2" s="8">
        <v>45257</v>
      </c>
    </row>
    <row r="3" spans="1:8" ht="18.75" customHeight="1" x14ac:dyDescent="0.3">
      <c r="A3" s="6" t="s">
        <v>10</v>
      </c>
      <c r="B3" s="6" t="s">
        <v>11</v>
      </c>
      <c r="C3" s="7">
        <v>2383652.96</v>
      </c>
      <c r="D3" s="7">
        <v>2406408.11</v>
      </c>
      <c r="E3" s="7">
        <v>2501531</v>
      </c>
      <c r="F3" s="7">
        <v>2439859</v>
      </c>
      <c r="G3" s="7">
        <f>'[1]real estate '!E6</f>
        <v>2559990.1232500002</v>
      </c>
      <c r="H3" s="9">
        <f>G3/E3-1</f>
        <v>2.3369337917459321E-2</v>
      </c>
    </row>
    <row r="4" spans="1:8" ht="18.75" customHeight="1" x14ac:dyDescent="0.3">
      <c r="A4" s="6" t="s">
        <v>12</v>
      </c>
      <c r="B4" s="6" t="s">
        <v>13</v>
      </c>
      <c r="C4" s="7">
        <v>937.42</v>
      </c>
      <c r="D4" s="7">
        <v>5344.01</v>
      </c>
      <c r="E4" s="7">
        <v>500</v>
      </c>
      <c r="F4" s="7">
        <v>21313</v>
      </c>
      <c r="G4" s="7">
        <v>500</v>
      </c>
      <c r="H4" s="9">
        <f t="shared" ref="H4:H65" si="0">G4/E4-1</f>
        <v>0</v>
      </c>
    </row>
    <row r="5" spans="1:8" ht="18.75" customHeight="1" thickBot="1" x14ac:dyDescent="0.35">
      <c r="A5" s="10" t="s">
        <v>14</v>
      </c>
      <c r="B5" s="10" t="s">
        <v>15</v>
      </c>
      <c r="C5" s="11">
        <v>28603.43</v>
      </c>
      <c r="D5" s="11">
        <v>39626.620000000003</v>
      </c>
      <c r="E5" s="11">
        <v>4000</v>
      </c>
      <c r="F5" s="11">
        <v>32060</v>
      </c>
      <c r="G5" s="11">
        <v>22000</v>
      </c>
      <c r="H5" s="9">
        <f t="shared" si="0"/>
        <v>4.5</v>
      </c>
    </row>
    <row r="6" spans="1:8" ht="18.75" customHeight="1" x14ac:dyDescent="0.3">
      <c r="A6" s="6" t="s">
        <v>9</v>
      </c>
      <c r="B6" s="6" t="s">
        <v>8</v>
      </c>
      <c r="C6" s="7">
        <f>SUM(C3:C5)</f>
        <v>2413193.81</v>
      </c>
      <c r="D6" s="7">
        <f>SUM(D3:D5)</f>
        <v>2451378.7399999998</v>
      </c>
      <c r="E6" s="7">
        <f>SUM(E3:E5)</f>
        <v>2506031</v>
      </c>
      <c r="F6" s="7">
        <f>SUM(F3:F5)</f>
        <v>2493232</v>
      </c>
      <c r="G6" s="7">
        <f>SUM(G3:G5)</f>
        <v>2582490.1232500002</v>
      </c>
      <c r="H6" s="9">
        <f t="shared" si="0"/>
        <v>3.0510046862948004E-2</v>
      </c>
    </row>
    <row r="7" spans="1:8" ht="18.75" customHeight="1" x14ac:dyDescent="0.3">
      <c r="A7" s="6" t="s">
        <v>9</v>
      </c>
      <c r="B7" s="6" t="s">
        <v>9</v>
      </c>
      <c r="C7" s="7"/>
      <c r="D7" s="7"/>
      <c r="E7" s="7"/>
      <c r="H7" s="9"/>
    </row>
    <row r="8" spans="1:8" ht="18.75" customHeight="1" x14ac:dyDescent="0.3">
      <c r="A8" s="6" t="s">
        <v>16</v>
      </c>
      <c r="B8" s="6" t="s">
        <v>17</v>
      </c>
      <c r="C8" s="7" t="s">
        <v>9</v>
      </c>
      <c r="D8" s="7" t="s">
        <v>9</v>
      </c>
      <c r="E8" s="7" t="s">
        <v>9</v>
      </c>
      <c r="H8" s="9"/>
    </row>
    <row r="9" spans="1:8" ht="18.75" customHeight="1" x14ac:dyDescent="0.3">
      <c r="A9" s="12" t="s">
        <v>18</v>
      </c>
      <c r="B9" s="6" t="s">
        <v>19</v>
      </c>
      <c r="C9" s="7">
        <v>475860.07</v>
      </c>
      <c r="D9" s="7">
        <v>801182.45</v>
      </c>
      <c r="E9" s="7">
        <v>481177</v>
      </c>
      <c r="F9" s="7">
        <v>364885</v>
      </c>
      <c r="G9" s="7">
        <v>464342</v>
      </c>
      <c r="H9" s="9">
        <f>G9/E9-1</f>
        <v>-3.4987125319788759E-2</v>
      </c>
    </row>
    <row r="10" spans="1:8" ht="18.75" customHeight="1" x14ac:dyDescent="0.3">
      <c r="A10" s="6" t="s">
        <v>20</v>
      </c>
      <c r="B10" s="6" t="s">
        <v>21</v>
      </c>
      <c r="C10" s="7">
        <v>2252848.7799999998</v>
      </c>
      <c r="D10" s="7">
        <v>2594271</v>
      </c>
      <c r="E10" s="7">
        <v>1964613</v>
      </c>
      <c r="F10" s="7">
        <v>1963897</v>
      </c>
      <c r="G10" s="7">
        <v>2192365</v>
      </c>
      <c r="H10" s="9">
        <f>G10/E10-1</f>
        <v>0.11592715715512414</v>
      </c>
    </row>
    <row r="11" spans="1:8" ht="18.75" customHeight="1" x14ac:dyDescent="0.3">
      <c r="A11" s="12" t="s">
        <v>22</v>
      </c>
      <c r="B11" s="6" t="s">
        <v>23</v>
      </c>
      <c r="C11" s="7">
        <v>745435.19</v>
      </c>
      <c r="D11" s="7">
        <v>357493.59</v>
      </c>
      <c r="E11" s="7">
        <v>734106</v>
      </c>
      <c r="F11" s="7">
        <v>185979</v>
      </c>
      <c r="G11" s="7">
        <v>192000</v>
      </c>
      <c r="H11" s="9">
        <f t="shared" si="0"/>
        <v>-0.73845738898742141</v>
      </c>
    </row>
    <row r="12" spans="1:8" ht="18.75" customHeight="1" x14ac:dyDescent="0.3">
      <c r="A12" s="6" t="s">
        <v>24</v>
      </c>
      <c r="B12" s="6" t="s">
        <v>25</v>
      </c>
      <c r="C12" s="7">
        <v>1225144.1299999999</v>
      </c>
      <c r="D12" s="7">
        <v>1460050.46</v>
      </c>
      <c r="E12" s="7">
        <v>1216743</v>
      </c>
      <c r="F12" s="7">
        <v>1441448</v>
      </c>
      <c r="G12" s="7">
        <v>1490552</v>
      </c>
      <c r="H12" s="9">
        <f>G12/E12-1</f>
        <v>0.22503437455567865</v>
      </c>
    </row>
    <row r="13" spans="1:8" ht="18.75" customHeight="1" x14ac:dyDescent="0.3">
      <c r="A13" s="6" t="s">
        <v>26</v>
      </c>
      <c r="B13" s="6" t="s">
        <v>27</v>
      </c>
      <c r="C13" s="7">
        <v>806780.42</v>
      </c>
      <c r="D13" s="7">
        <v>822828.6</v>
      </c>
      <c r="E13" s="7">
        <v>734187</v>
      </c>
      <c r="F13" s="7">
        <v>654911</v>
      </c>
      <c r="G13" s="7">
        <v>734187</v>
      </c>
      <c r="H13" s="9">
        <f>G13/E13-1</f>
        <v>0</v>
      </c>
    </row>
    <row r="14" spans="1:8" ht="18.75" customHeight="1" thickBot="1" x14ac:dyDescent="0.35">
      <c r="A14" s="10" t="s">
        <v>28</v>
      </c>
      <c r="B14" s="10" t="s">
        <v>29</v>
      </c>
      <c r="C14" s="11">
        <v>960913.79</v>
      </c>
      <c r="D14" s="11">
        <v>939539.14</v>
      </c>
      <c r="E14" s="11">
        <v>980320</v>
      </c>
      <c r="F14" s="11">
        <v>1069673</v>
      </c>
      <c r="G14" s="11">
        <v>1010000</v>
      </c>
      <c r="H14" s="9">
        <f t="shared" si="0"/>
        <v>3.0275828300962981E-2</v>
      </c>
    </row>
    <row r="15" spans="1:8" ht="18.75" customHeight="1" x14ac:dyDescent="0.3">
      <c r="A15" s="6" t="s">
        <v>9</v>
      </c>
      <c r="B15" s="6" t="s">
        <v>17</v>
      </c>
      <c r="C15" s="7">
        <f>SUM(C9:C14)</f>
        <v>6466982.3799999999</v>
      </c>
      <c r="D15" s="7">
        <f>SUM(D9:D14)</f>
        <v>6975365.2399999993</v>
      </c>
      <c r="E15" s="7">
        <f>SUM(E9:E14)</f>
        <v>6111146</v>
      </c>
      <c r="F15" s="7">
        <f>SUM(F9:F14)</f>
        <v>5680793</v>
      </c>
      <c r="G15" s="7">
        <f>SUM(G9:G14)</f>
        <v>6083446</v>
      </c>
      <c r="H15" s="9">
        <f t="shared" si="0"/>
        <v>-4.5327013951229622E-3</v>
      </c>
    </row>
    <row r="16" spans="1:8" ht="18.75" customHeight="1" x14ac:dyDescent="0.3">
      <c r="A16" s="6" t="s">
        <v>9</v>
      </c>
      <c r="B16" s="6" t="s">
        <v>9</v>
      </c>
      <c r="C16" s="7"/>
      <c r="D16" s="7"/>
      <c r="E16" s="7"/>
      <c r="H16" s="9"/>
    </row>
    <row r="17" spans="1:10" ht="18.75" customHeight="1" x14ac:dyDescent="0.3">
      <c r="A17" s="6" t="s">
        <v>30</v>
      </c>
      <c r="B17" s="6" t="s">
        <v>31</v>
      </c>
      <c r="C17" s="7" t="s">
        <v>9</v>
      </c>
      <c r="D17" s="7" t="s">
        <v>9</v>
      </c>
      <c r="E17" s="7" t="s">
        <v>9</v>
      </c>
      <c r="H17" s="9"/>
    </row>
    <row r="18" spans="1:10" ht="18.75" customHeight="1" thickBot="1" x14ac:dyDescent="0.35">
      <c r="A18" s="10" t="s">
        <v>32</v>
      </c>
      <c r="B18" s="10" t="s">
        <v>31</v>
      </c>
      <c r="C18" s="11">
        <v>28310.27</v>
      </c>
      <c r="D18" s="11">
        <v>12219.62</v>
      </c>
      <c r="E18" s="11">
        <v>12000</v>
      </c>
      <c r="F18" s="11">
        <v>28213</v>
      </c>
      <c r="G18" s="11">
        <v>15000</v>
      </c>
      <c r="H18" s="9">
        <f t="shared" si="0"/>
        <v>0.25</v>
      </c>
    </row>
    <row r="19" spans="1:10" ht="18.75" customHeight="1" x14ac:dyDescent="0.3">
      <c r="A19" s="6" t="s">
        <v>9</v>
      </c>
      <c r="B19" s="6" t="s">
        <v>31</v>
      </c>
      <c r="C19" s="7">
        <f>SUM(C18)</f>
        <v>28310.27</v>
      </c>
      <c r="D19" s="7">
        <f>SUM(D18)</f>
        <v>12219.62</v>
      </c>
      <c r="E19" s="7">
        <f>SUM(E18)</f>
        <v>12000</v>
      </c>
      <c r="F19" s="7">
        <f>SUM(F18)</f>
        <v>28213</v>
      </c>
      <c r="G19" s="7">
        <f>SUM(G18)</f>
        <v>15000</v>
      </c>
      <c r="H19" s="9">
        <f t="shared" si="0"/>
        <v>0.25</v>
      </c>
    </row>
    <row r="20" spans="1:10" ht="18.75" customHeight="1" x14ac:dyDescent="0.3">
      <c r="A20" s="6" t="s">
        <v>9</v>
      </c>
      <c r="B20" s="6" t="s">
        <v>9</v>
      </c>
      <c r="C20" s="7"/>
      <c r="D20" s="7"/>
      <c r="E20" s="7"/>
      <c r="H20" s="9"/>
    </row>
    <row r="21" spans="1:10" ht="18.75" customHeight="1" x14ac:dyDescent="0.3">
      <c r="A21" s="6" t="s">
        <v>33</v>
      </c>
      <c r="B21" s="6" t="s">
        <v>34</v>
      </c>
      <c r="C21" s="7" t="s">
        <v>9</v>
      </c>
      <c r="D21" s="7" t="s">
        <v>9</v>
      </c>
      <c r="E21" s="7" t="s">
        <v>9</v>
      </c>
      <c r="H21" s="9"/>
    </row>
    <row r="22" spans="1:10" ht="18.75" customHeight="1" x14ac:dyDescent="0.3">
      <c r="A22" s="6" t="s">
        <v>35</v>
      </c>
      <c r="B22" s="6" t="s">
        <v>36</v>
      </c>
      <c r="C22" s="7">
        <v>3225</v>
      </c>
      <c r="D22" s="7">
        <v>3275</v>
      </c>
      <c r="E22" s="7">
        <v>1000</v>
      </c>
      <c r="F22" s="7">
        <v>1550</v>
      </c>
      <c r="G22" s="7">
        <v>1000</v>
      </c>
      <c r="H22" s="9">
        <f t="shared" si="0"/>
        <v>0</v>
      </c>
    </row>
    <row r="23" spans="1:10" ht="18.75" customHeight="1" x14ac:dyDescent="0.3">
      <c r="A23" s="6" t="s">
        <v>37</v>
      </c>
      <c r="B23" s="6" t="s">
        <v>38</v>
      </c>
      <c r="C23" s="7">
        <v>800</v>
      </c>
      <c r="D23" s="7">
        <v>525</v>
      </c>
      <c r="E23" s="7">
        <v>600</v>
      </c>
      <c r="F23" s="7">
        <v>295</v>
      </c>
      <c r="G23" s="7">
        <v>500</v>
      </c>
      <c r="H23" s="9">
        <f t="shared" si="0"/>
        <v>-0.16666666666666663</v>
      </c>
    </row>
    <row r="24" spans="1:10" ht="18.75" customHeight="1" x14ac:dyDescent="0.3">
      <c r="A24" s="6" t="s">
        <v>39</v>
      </c>
      <c r="B24" s="6" t="s">
        <v>40</v>
      </c>
      <c r="C24" s="7">
        <v>371542.27</v>
      </c>
      <c r="D24" s="7">
        <v>350618.06</v>
      </c>
      <c r="E24" s="7">
        <v>353452</v>
      </c>
      <c r="F24" s="7">
        <v>250086</v>
      </c>
      <c r="G24" s="7">
        <v>333085</v>
      </c>
      <c r="H24" s="9">
        <f t="shared" si="0"/>
        <v>-5.7623100166359187E-2</v>
      </c>
      <c r="J24" s="13"/>
    </row>
    <row r="25" spans="1:10" ht="18.75" customHeight="1" thickBot="1" x14ac:dyDescent="0.35">
      <c r="A25" s="10" t="s">
        <v>41</v>
      </c>
      <c r="B25" s="10" t="s">
        <v>42</v>
      </c>
      <c r="C25" s="11">
        <v>575</v>
      </c>
      <c r="D25" s="11">
        <v>1075</v>
      </c>
      <c r="E25" s="11">
        <v>500</v>
      </c>
      <c r="F25" s="11">
        <v>845</v>
      </c>
      <c r="G25" s="11">
        <v>500</v>
      </c>
      <c r="H25" s="9">
        <f t="shared" si="0"/>
        <v>0</v>
      </c>
    </row>
    <row r="26" spans="1:10" ht="18.75" customHeight="1" x14ac:dyDescent="0.3">
      <c r="A26" s="6" t="s">
        <v>9</v>
      </c>
      <c r="B26" s="6" t="s">
        <v>43</v>
      </c>
      <c r="C26" s="7">
        <f>SUM(C22:C25)</f>
        <v>376142.27</v>
      </c>
      <c r="D26" s="7">
        <f>SUM(D22:D25)</f>
        <v>355493.06</v>
      </c>
      <c r="E26" s="7">
        <f>SUM(E22:E25)</f>
        <v>355552</v>
      </c>
      <c r="F26" s="7">
        <f>SUM(F22:F25)</f>
        <v>252776</v>
      </c>
      <c r="G26" s="7">
        <f>SUM(G22:G25)</f>
        <v>335085</v>
      </c>
      <c r="H26" s="9">
        <f t="shared" si="0"/>
        <v>-5.7564013140131376E-2</v>
      </c>
    </row>
    <row r="27" spans="1:10" ht="18.75" customHeight="1" x14ac:dyDescent="0.3">
      <c r="A27" s="6"/>
      <c r="B27" s="6"/>
      <c r="C27" s="7"/>
      <c r="D27" s="7"/>
      <c r="E27" s="7"/>
      <c r="H27" s="9"/>
    </row>
    <row r="28" spans="1:10" ht="18.75" customHeight="1" x14ac:dyDescent="0.3">
      <c r="A28" s="6" t="s">
        <v>44</v>
      </c>
      <c r="B28" s="6" t="s">
        <v>45</v>
      </c>
      <c r="C28" s="7" t="s">
        <v>9</v>
      </c>
      <c r="D28" s="7" t="s">
        <v>9</v>
      </c>
      <c r="E28" s="7" t="s">
        <v>9</v>
      </c>
      <c r="H28" s="9"/>
    </row>
    <row r="29" spans="1:10" ht="18.75" customHeight="1" x14ac:dyDescent="0.3">
      <c r="A29" s="6" t="s">
        <v>46</v>
      </c>
      <c r="B29" s="6" t="s">
        <v>47</v>
      </c>
      <c r="C29" s="7">
        <v>8220</v>
      </c>
      <c r="D29" s="7">
        <v>13525</v>
      </c>
      <c r="E29" s="7">
        <v>6000</v>
      </c>
      <c r="F29" s="7">
        <v>15780</v>
      </c>
      <c r="G29" s="7">
        <v>6500</v>
      </c>
      <c r="H29" s="9">
        <f t="shared" si="0"/>
        <v>8.3333333333333259E-2</v>
      </c>
    </row>
    <row r="30" spans="1:10" ht="18.75" customHeight="1" thickBot="1" x14ac:dyDescent="0.35">
      <c r="A30" s="10" t="s">
        <v>48</v>
      </c>
      <c r="B30" s="10" t="s">
        <v>49</v>
      </c>
      <c r="C30" s="11">
        <v>790</v>
      </c>
      <c r="D30" s="11">
        <v>1050</v>
      </c>
      <c r="E30" s="11">
        <v>600</v>
      </c>
      <c r="F30" s="11">
        <v>575</v>
      </c>
      <c r="G30" s="11">
        <v>600</v>
      </c>
      <c r="H30" s="9">
        <f t="shared" si="0"/>
        <v>0</v>
      </c>
    </row>
    <row r="31" spans="1:10" ht="18.75" customHeight="1" x14ac:dyDescent="0.3">
      <c r="A31" s="6" t="s">
        <v>9</v>
      </c>
      <c r="B31" s="6" t="s">
        <v>43</v>
      </c>
      <c r="C31" s="7">
        <f>SUM(C29:C30)</f>
        <v>9010</v>
      </c>
      <c r="D31" s="7">
        <f>SUM(D29:D30)</f>
        <v>14575</v>
      </c>
      <c r="E31" s="7">
        <f>SUM(E29:E30)</f>
        <v>6600</v>
      </c>
      <c r="F31" s="7">
        <f>SUM(F29:F30)</f>
        <v>16355</v>
      </c>
      <c r="G31" s="7">
        <f>SUM(G29:G30)</f>
        <v>7100</v>
      </c>
      <c r="H31" s="9">
        <f t="shared" si="0"/>
        <v>7.575757575757569E-2</v>
      </c>
    </row>
    <row r="32" spans="1:10" ht="18.75" customHeight="1" x14ac:dyDescent="0.3">
      <c r="A32" s="6" t="s">
        <v>9</v>
      </c>
      <c r="B32" s="6" t="s">
        <v>9</v>
      </c>
      <c r="C32" s="7"/>
      <c r="D32" s="7"/>
      <c r="E32" s="7"/>
      <c r="H32" s="9"/>
    </row>
    <row r="33" spans="1:8" ht="18.75" customHeight="1" x14ac:dyDescent="0.3">
      <c r="A33" s="1" t="s">
        <v>0</v>
      </c>
      <c r="B33" s="1" t="s">
        <v>1</v>
      </c>
      <c r="C33" s="2" t="s">
        <v>2</v>
      </c>
      <c r="D33" s="2" t="s">
        <v>3</v>
      </c>
      <c r="E33" s="2" t="s">
        <v>4</v>
      </c>
      <c r="F33" s="3" t="s">
        <v>5</v>
      </c>
      <c r="G33" s="3" t="s">
        <v>505</v>
      </c>
      <c r="H33" s="9"/>
    </row>
    <row r="34" spans="1:8" ht="18.75" customHeight="1" x14ac:dyDescent="0.3">
      <c r="A34" s="6" t="s">
        <v>50</v>
      </c>
      <c r="B34" s="6" t="s">
        <v>51</v>
      </c>
      <c r="C34" s="7" t="s">
        <v>9</v>
      </c>
      <c r="D34" s="7" t="s">
        <v>9</v>
      </c>
      <c r="E34" s="7" t="s">
        <v>9</v>
      </c>
      <c r="H34" s="9"/>
    </row>
    <row r="35" spans="1:8" ht="18.75" customHeight="1" x14ac:dyDescent="0.3">
      <c r="A35" s="6" t="s">
        <v>52</v>
      </c>
      <c r="B35" s="6" t="s">
        <v>53</v>
      </c>
      <c r="C35" s="7">
        <v>103539.14</v>
      </c>
      <c r="D35" s="7">
        <v>115815.22</v>
      </c>
      <c r="E35" s="7">
        <v>100000</v>
      </c>
      <c r="F35" s="7">
        <v>74616</v>
      </c>
      <c r="G35" s="7">
        <v>95000</v>
      </c>
      <c r="H35" s="9">
        <f t="shared" si="0"/>
        <v>-5.0000000000000044E-2</v>
      </c>
    </row>
    <row r="36" spans="1:8" ht="18.75" customHeight="1" x14ac:dyDescent="0.3">
      <c r="A36" s="6" t="s">
        <v>54</v>
      </c>
      <c r="B36" s="6" t="s">
        <v>55</v>
      </c>
      <c r="C36" s="7">
        <v>8541.77</v>
      </c>
      <c r="D36" s="7">
        <v>4591.43</v>
      </c>
      <c r="E36" s="7">
        <v>5000</v>
      </c>
      <c r="F36" s="7">
        <v>3823</v>
      </c>
      <c r="G36" s="7">
        <v>5000</v>
      </c>
      <c r="H36" s="9">
        <f t="shared" si="0"/>
        <v>0</v>
      </c>
    </row>
    <row r="37" spans="1:8" ht="18.75" customHeight="1" x14ac:dyDescent="0.3">
      <c r="A37" s="6" t="s">
        <v>56</v>
      </c>
      <c r="B37" s="6" t="s">
        <v>57</v>
      </c>
      <c r="C37" s="7">
        <v>39476.33</v>
      </c>
      <c r="D37" s="7">
        <v>36721.68</v>
      </c>
      <c r="E37" s="7">
        <v>28000</v>
      </c>
      <c r="F37" s="7">
        <v>34793</v>
      </c>
      <c r="G37" s="7">
        <v>30000</v>
      </c>
      <c r="H37" s="9">
        <f t="shared" si="0"/>
        <v>7.1428571428571397E-2</v>
      </c>
    </row>
    <row r="38" spans="1:8" ht="18.75" customHeight="1" x14ac:dyDescent="0.3">
      <c r="A38" s="6" t="s">
        <v>58</v>
      </c>
      <c r="B38" s="6" t="s">
        <v>59</v>
      </c>
      <c r="C38" s="7">
        <v>35563.72</v>
      </c>
      <c r="D38" s="7">
        <v>40203.879999999997</v>
      </c>
      <c r="E38" s="7">
        <v>30000</v>
      </c>
      <c r="F38" s="7">
        <v>30657</v>
      </c>
      <c r="G38" s="7">
        <v>30000</v>
      </c>
      <c r="H38" s="9">
        <f t="shared" si="0"/>
        <v>0</v>
      </c>
    </row>
    <row r="39" spans="1:8" ht="18.75" customHeight="1" thickBot="1" x14ac:dyDescent="0.35">
      <c r="A39" s="10" t="s">
        <v>60</v>
      </c>
      <c r="B39" s="10" t="s">
        <v>61</v>
      </c>
      <c r="C39" s="11">
        <v>3210.35</v>
      </c>
      <c r="D39" s="11">
        <v>3936</v>
      </c>
      <c r="E39" s="11">
        <v>2500</v>
      </c>
      <c r="F39" s="11">
        <v>2812</v>
      </c>
      <c r="G39" s="11">
        <v>2500</v>
      </c>
      <c r="H39" s="9">
        <f t="shared" si="0"/>
        <v>0</v>
      </c>
    </row>
    <row r="40" spans="1:8" ht="18.75" customHeight="1" x14ac:dyDescent="0.3">
      <c r="A40" s="6" t="s">
        <v>9</v>
      </c>
      <c r="B40" s="6" t="s">
        <v>62</v>
      </c>
      <c r="C40" s="7">
        <f>SUM(C35:C39)</f>
        <v>190331.31</v>
      </c>
      <c r="D40" s="7">
        <f>SUM(D35:D39)</f>
        <v>201268.21</v>
      </c>
      <c r="E40" s="7">
        <f>SUM(E35:E39)</f>
        <v>165500</v>
      </c>
      <c r="F40" s="7">
        <f>SUM(F35:F39)</f>
        <v>146701</v>
      </c>
      <c r="G40" s="7">
        <f>SUM(G35:G39)</f>
        <v>162500</v>
      </c>
      <c r="H40" s="9">
        <f t="shared" si="0"/>
        <v>-1.8126888217522619E-2</v>
      </c>
    </row>
    <row r="41" spans="1:8" ht="18.75" customHeight="1" x14ac:dyDescent="0.3">
      <c r="A41" s="6" t="s">
        <v>9</v>
      </c>
      <c r="B41" s="6" t="s">
        <v>9</v>
      </c>
      <c r="C41" s="7"/>
      <c r="D41" s="7"/>
      <c r="E41" s="7"/>
      <c r="H41" s="9"/>
    </row>
    <row r="42" spans="1:8" ht="18.75" customHeight="1" x14ac:dyDescent="0.3">
      <c r="A42" s="6" t="s">
        <v>63</v>
      </c>
      <c r="B42" s="6" t="s">
        <v>64</v>
      </c>
      <c r="C42" s="7" t="s">
        <v>9</v>
      </c>
      <c r="D42" s="7" t="s">
        <v>9</v>
      </c>
      <c r="E42" s="7" t="s">
        <v>9</v>
      </c>
      <c r="H42" s="9"/>
    </row>
    <row r="43" spans="1:8" ht="18.75" customHeight="1" thickBot="1" x14ac:dyDescent="0.35">
      <c r="A43" s="10" t="s">
        <v>65</v>
      </c>
      <c r="B43" s="10" t="s">
        <v>64</v>
      </c>
      <c r="C43" s="11">
        <v>7929.75</v>
      </c>
      <c r="D43" s="11">
        <v>104316.45</v>
      </c>
      <c r="E43" s="11">
        <v>35000</v>
      </c>
      <c r="F43" s="11">
        <v>295969</v>
      </c>
      <c r="G43" s="11">
        <v>230000</v>
      </c>
      <c r="H43" s="9">
        <f t="shared" si="0"/>
        <v>5.5714285714285712</v>
      </c>
    </row>
    <row r="44" spans="1:8" ht="18.75" customHeight="1" x14ac:dyDescent="0.3">
      <c r="A44" s="6" t="s">
        <v>9</v>
      </c>
      <c r="B44" s="6" t="s">
        <v>66</v>
      </c>
      <c r="C44" s="7">
        <f>SUM(C43)</f>
        <v>7929.75</v>
      </c>
      <c r="D44" s="7">
        <f>SUM(D43)</f>
        <v>104316.45</v>
      </c>
      <c r="E44" s="7">
        <f>SUM(E43)</f>
        <v>35000</v>
      </c>
      <c r="F44" s="7">
        <f>SUM(F43)</f>
        <v>295969</v>
      </c>
      <c r="G44" s="7">
        <f>SUM(G43)</f>
        <v>230000</v>
      </c>
      <c r="H44" s="9">
        <f t="shared" si="0"/>
        <v>5.5714285714285712</v>
      </c>
    </row>
    <row r="45" spans="1:8" ht="18.75" customHeight="1" x14ac:dyDescent="0.3">
      <c r="A45" s="6" t="s">
        <v>9</v>
      </c>
      <c r="B45" s="6" t="s">
        <v>9</v>
      </c>
      <c r="C45" s="7"/>
      <c r="D45" s="7"/>
      <c r="E45" s="7"/>
      <c r="H45" s="9"/>
    </row>
    <row r="46" spans="1:8" ht="18.75" customHeight="1" x14ac:dyDescent="0.3">
      <c r="A46" s="6" t="s">
        <v>67</v>
      </c>
      <c r="B46" s="6" t="s">
        <v>68</v>
      </c>
      <c r="C46" s="7" t="s">
        <v>9</v>
      </c>
      <c r="D46" s="7" t="s">
        <v>9</v>
      </c>
      <c r="E46" s="7" t="s">
        <v>9</v>
      </c>
      <c r="H46" s="9"/>
    </row>
    <row r="47" spans="1:8" ht="18.75" customHeight="1" thickBot="1" x14ac:dyDescent="0.35">
      <c r="A47" s="10" t="s">
        <v>69</v>
      </c>
      <c r="B47" s="10" t="s">
        <v>70</v>
      </c>
      <c r="C47" s="11">
        <v>4200</v>
      </c>
      <c r="D47" s="11">
        <v>4200</v>
      </c>
      <c r="E47" s="11">
        <v>4200</v>
      </c>
      <c r="F47" s="11">
        <v>3150</v>
      </c>
      <c r="G47" s="11">
        <v>4200</v>
      </c>
      <c r="H47" s="9">
        <f t="shared" si="0"/>
        <v>0</v>
      </c>
    </row>
    <row r="48" spans="1:8" ht="18.75" customHeight="1" x14ac:dyDescent="0.3">
      <c r="A48" s="6" t="s">
        <v>9</v>
      </c>
      <c r="B48" s="6" t="s">
        <v>66</v>
      </c>
      <c r="C48" s="7">
        <f>SUM(C47:C47)</f>
        <v>4200</v>
      </c>
      <c r="D48" s="7">
        <f>SUM(D47:D47)</f>
        <v>4200</v>
      </c>
      <c r="E48" s="7">
        <f>SUM(E47:E47)</f>
        <v>4200</v>
      </c>
      <c r="F48" s="7">
        <f>SUM(F47:F47)</f>
        <v>3150</v>
      </c>
      <c r="G48" s="7">
        <f>SUM(G47:G47)</f>
        <v>4200</v>
      </c>
      <c r="H48" s="9">
        <f t="shared" si="0"/>
        <v>0</v>
      </c>
    </row>
    <row r="49" spans="1:8" ht="18.75" customHeight="1" x14ac:dyDescent="0.3">
      <c r="A49" s="6" t="s">
        <v>9</v>
      </c>
      <c r="B49" s="6" t="s">
        <v>9</v>
      </c>
      <c r="C49" s="7"/>
      <c r="D49" s="7"/>
      <c r="E49" s="7"/>
      <c r="H49" s="9"/>
    </row>
    <row r="50" spans="1:8" ht="18.75" customHeight="1" x14ac:dyDescent="0.3">
      <c r="A50" s="6" t="s">
        <v>71</v>
      </c>
      <c r="B50" s="6" t="s">
        <v>72</v>
      </c>
      <c r="C50" s="7" t="s">
        <v>9</v>
      </c>
      <c r="D50" s="7" t="s">
        <v>9</v>
      </c>
      <c r="E50" s="7" t="s">
        <v>9</v>
      </c>
      <c r="H50" s="9"/>
    </row>
    <row r="51" spans="1:8" ht="18.75" customHeight="1" x14ac:dyDescent="0.3">
      <c r="A51" s="6" t="s">
        <v>73</v>
      </c>
      <c r="B51" s="6" t="s">
        <v>74</v>
      </c>
      <c r="C51" s="7">
        <v>398174.45</v>
      </c>
      <c r="D51" s="7">
        <v>429977.5</v>
      </c>
      <c r="E51" s="7">
        <v>382148</v>
      </c>
      <c r="F51" s="7">
        <v>472058.94</v>
      </c>
      <c r="G51" s="7">
        <v>383000</v>
      </c>
      <c r="H51" s="9">
        <f t="shared" si="0"/>
        <v>2.2295027057579464E-3</v>
      </c>
    </row>
    <row r="52" spans="1:8" ht="18.75" customHeight="1" x14ac:dyDescent="0.3">
      <c r="A52" s="6" t="s">
        <v>75</v>
      </c>
      <c r="B52" s="6" t="s">
        <v>76</v>
      </c>
      <c r="C52" s="7">
        <v>731.5</v>
      </c>
      <c r="D52" s="7">
        <v>0</v>
      </c>
      <c r="E52" s="7">
        <v>50000</v>
      </c>
      <c r="F52" s="7">
        <v>113009</v>
      </c>
      <c r="G52" s="7">
        <v>0</v>
      </c>
      <c r="H52" s="9">
        <f t="shared" si="0"/>
        <v>-1</v>
      </c>
    </row>
    <row r="53" spans="1:8" ht="18.75" customHeight="1" x14ac:dyDescent="0.3">
      <c r="A53" s="6" t="s">
        <v>77</v>
      </c>
      <c r="B53" s="6" t="s">
        <v>78</v>
      </c>
      <c r="C53" s="7">
        <v>37774.269999999997</v>
      </c>
      <c r="D53" s="7">
        <v>57248.01</v>
      </c>
      <c r="E53" s="7">
        <v>60000</v>
      </c>
      <c r="F53" s="7">
        <v>23197</v>
      </c>
      <c r="G53" s="7">
        <v>32000</v>
      </c>
      <c r="H53" s="9">
        <f t="shared" si="0"/>
        <v>-0.46666666666666667</v>
      </c>
    </row>
    <row r="54" spans="1:8" ht="18.75" customHeight="1" thickBot="1" x14ac:dyDescent="0.35">
      <c r="A54" s="10" t="s">
        <v>79</v>
      </c>
      <c r="B54" s="10" t="s">
        <v>80</v>
      </c>
      <c r="C54" s="11">
        <v>188000</v>
      </c>
      <c r="D54" s="11">
        <v>126000</v>
      </c>
      <c r="E54" s="11">
        <v>252000</v>
      </c>
      <c r="F54" s="11">
        <v>181493</v>
      </c>
      <c r="G54" s="11">
        <v>264600</v>
      </c>
      <c r="H54" s="9">
        <f t="shared" si="0"/>
        <v>5.0000000000000044E-2</v>
      </c>
    </row>
    <row r="55" spans="1:8" ht="18.75" customHeight="1" x14ac:dyDescent="0.3">
      <c r="A55" s="6" t="s">
        <v>9</v>
      </c>
      <c r="B55" s="6" t="s">
        <v>81</v>
      </c>
      <c r="C55" s="7">
        <f>SUM(C51:C54)</f>
        <v>624680.22</v>
      </c>
      <c r="D55" s="7">
        <f>SUM(D51:D54)</f>
        <v>613225.51</v>
      </c>
      <c r="E55" s="7">
        <f>SUM(E51:E54)</f>
        <v>744148</v>
      </c>
      <c r="F55" s="7">
        <f>SUM(F51:F54)</f>
        <v>789757.94</v>
      </c>
      <c r="G55" s="7">
        <f>SUM(G51:G54)</f>
        <v>679600</v>
      </c>
      <c r="H55" s="9">
        <f t="shared" si="0"/>
        <v>-8.6740809623891968E-2</v>
      </c>
    </row>
    <row r="56" spans="1:8" ht="18.75" customHeight="1" x14ac:dyDescent="0.3">
      <c r="A56" s="6" t="s">
        <v>9</v>
      </c>
      <c r="B56" s="6" t="s">
        <v>9</v>
      </c>
      <c r="C56" s="7"/>
      <c r="D56" s="7"/>
      <c r="E56" s="7"/>
      <c r="H56" s="9"/>
    </row>
    <row r="57" spans="1:8" ht="18.75" customHeight="1" x14ac:dyDescent="0.3">
      <c r="A57" s="6" t="s">
        <v>82</v>
      </c>
      <c r="B57" s="6" t="s">
        <v>83</v>
      </c>
      <c r="C57" s="7" t="s">
        <v>9</v>
      </c>
      <c r="D57" s="7" t="s">
        <v>9</v>
      </c>
      <c r="E57" s="7" t="s">
        <v>9</v>
      </c>
      <c r="H57" s="9"/>
    </row>
    <row r="58" spans="1:8" ht="18.75" customHeight="1" x14ac:dyDescent="0.3">
      <c r="A58" s="6" t="s">
        <v>84</v>
      </c>
      <c r="B58" s="6" t="s">
        <v>85</v>
      </c>
      <c r="C58" s="7">
        <v>214533.68</v>
      </c>
      <c r="D58" s="7">
        <v>195915.88</v>
      </c>
      <c r="E58" s="7">
        <v>207000</v>
      </c>
      <c r="F58" s="7">
        <v>190112.05</v>
      </c>
      <c r="G58" s="7">
        <v>195000</v>
      </c>
      <c r="H58" s="9">
        <f t="shared" si="0"/>
        <v>-5.7971014492753659E-2</v>
      </c>
    </row>
    <row r="59" spans="1:8" ht="18.75" customHeight="1" x14ac:dyDescent="0.3">
      <c r="A59" s="6" t="s">
        <v>86</v>
      </c>
      <c r="B59" s="6" t="s">
        <v>87</v>
      </c>
      <c r="C59" s="7">
        <v>0</v>
      </c>
      <c r="D59" s="7">
        <v>6900</v>
      </c>
      <c r="E59" s="7">
        <v>6300</v>
      </c>
      <c r="F59" s="7">
        <v>6900</v>
      </c>
      <c r="G59" s="7">
        <v>6600</v>
      </c>
      <c r="H59" s="9">
        <f t="shared" si="0"/>
        <v>4.7619047619047672E-2</v>
      </c>
    </row>
    <row r="60" spans="1:8" ht="18.75" customHeight="1" thickBot="1" x14ac:dyDescent="0.35">
      <c r="A60" s="10" t="s">
        <v>88</v>
      </c>
      <c r="B60" s="10" t="s">
        <v>89</v>
      </c>
      <c r="C60" s="11">
        <v>106660.03</v>
      </c>
      <c r="D60" s="11">
        <v>126942.19</v>
      </c>
      <c r="E60" s="11">
        <v>108000</v>
      </c>
      <c r="F60" s="11">
        <v>124807.75</v>
      </c>
      <c r="G60" s="11">
        <v>108000</v>
      </c>
      <c r="H60" s="9">
        <f t="shared" si="0"/>
        <v>0</v>
      </c>
    </row>
    <row r="61" spans="1:8" ht="18.75" customHeight="1" x14ac:dyDescent="0.3">
      <c r="A61" s="6" t="s">
        <v>9</v>
      </c>
      <c r="B61" s="6" t="s">
        <v>81</v>
      </c>
      <c r="C61" s="7">
        <f>SUM(C58:C60)</f>
        <v>321193.70999999996</v>
      </c>
      <c r="D61" s="7">
        <f>SUM(D58:D60)</f>
        <v>329758.07</v>
      </c>
      <c r="E61" s="7">
        <f>SUM(E58:E60)</f>
        <v>321300</v>
      </c>
      <c r="F61" s="7">
        <f>SUM(F58:F60)</f>
        <v>321819.8</v>
      </c>
      <c r="G61" s="7">
        <f>SUM(G58:G60)</f>
        <v>309600</v>
      </c>
      <c r="H61" s="9">
        <f t="shared" si="0"/>
        <v>-3.6414565826330514E-2</v>
      </c>
    </row>
    <row r="62" spans="1:8" ht="18.75" customHeight="1" x14ac:dyDescent="0.3">
      <c r="A62" s="6" t="s">
        <v>9</v>
      </c>
      <c r="B62" s="6" t="s">
        <v>9</v>
      </c>
      <c r="C62" s="7"/>
      <c r="D62" s="7"/>
      <c r="E62" s="7"/>
      <c r="H62" s="9"/>
    </row>
    <row r="63" spans="1:8" ht="18.75" customHeight="1" x14ac:dyDescent="0.3">
      <c r="A63" s="6" t="s">
        <v>90</v>
      </c>
      <c r="B63" s="6" t="s">
        <v>91</v>
      </c>
      <c r="C63" s="7" t="s">
        <v>9</v>
      </c>
      <c r="D63" s="7" t="s">
        <v>9</v>
      </c>
      <c r="E63" s="7" t="s">
        <v>9</v>
      </c>
      <c r="H63" s="9"/>
    </row>
    <row r="64" spans="1:8" ht="18.75" customHeight="1" thickBot="1" x14ac:dyDescent="0.35">
      <c r="A64" s="10" t="s">
        <v>92</v>
      </c>
      <c r="B64" s="10" t="s">
        <v>93</v>
      </c>
      <c r="C64" s="11">
        <v>0</v>
      </c>
      <c r="D64" s="11">
        <v>0</v>
      </c>
      <c r="E64" s="11">
        <v>650000</v>
      </c>
      <c r="F64" s="11">
        <v>147580</v>
      </c>
      <c r="G64" s="11">
        <v>196078</v>
      </c>
      <c r="H64" s="9">
        <f t="shared" si="0"/>
        <v>-0.69834153846153846</v>
      </c>
    </row>
    <row r="65" spans="1:8" ht="18.75" customHeight="1" x14ac:dyDescent="0.3">
      <c r="A65" s="6" t="s">
        <v>9</v>
      </c>
      <c r="B65" s="6" t="s">
        <v>81</v>
      </c>
      <c r="C65" s="7">
        <f>SUM(C64)</f>
        <v>0</v>
      </c>
      <c r="D65" s="7">
        <f>SUM(D64)</f>
        <v>0</v>
      </c>
      <c r="E65" s="7">
        <f>SUM(E64)</f>
        <v>650000</v>
      </c>
      <c r="F65" s="7">
        <f>SUM(F64)</f>
        <v>147580</v>
      </c>
      <c r="G65" s="7">
        <f>SUM(G64)</f>
        <v>196078</v>
      </c>
      <c r="H65" s="9">
        <f t="shared" si="0"/>
        <v>-0.69834153846153846</v>
      </c>
    </row>
    <row r="66" spans="1:8" ht="18.75" customHeight="1" x14ac:dyDescent="0.3">
      <c r="A66" s="6" t="s">
        <v>9</v>
      </c>
      <c r="B66" s="6" t="s">
        <v>9</v>
      </c>
      <c r="C66" s="7"/>
      <c r="D66" s="7"/>
      <c r="E66" s="7"/>
      <c r="H66" s="9"/>
    </row>
    <row r="67" spans="1:8" ht="18.75" customHeight="1" x14ac:dyDescent="0.3">
      <c r="A67" s="1" t="s">
        <v>0</v>
      </c>
      <c r="B67" s="1" t="s">
        <v>1</v>
      </c>
      <c r="C67" s="2" t="s">
        <v>2</v>
      </c>
      <c r="D67" s="2" t="s">
        <v>3</v>
      </c>
      <c r="E67" s="2" t="s">
        <v>4</v>
      </c>
      <c r="F67" s="3" t="s">
        <v>5</v>
      </c>
      <c r="G67" s="3" t="s">
        <v>505</v>
      </c>
      <c r="H67" s="9"/>
    </row>
    <row r="68" spans="1:8" ht="18.75" customHeight="1" x14ac:dyDescent="0.3">
      <c r="A68" s="6" t="s">
        <v>94</v>
      </c>
      <c r="B68" s="6" t="s">
        <v>95</v>
      </c>
      <c r="C68" s="7" t="s">
        <v>9</v>
      </c>
      <c r="D68" s="7" t="s">
        <v>9</v>
      </c>
      <c r="E68" s="7" t="s">
        <v>9</v>
      </c>
      <c r="H68" s="9"/>
    </row>
    <row r="69" spans="1:8" ht="18.75" customHeight="1" x14ac:dyDescent="0.3">
      <c r="A69" s="6" t="s">
        <v>96</v>
      </c>
      <c r="B69" s="6" t="s">
        <v>97</v>
      </c>
      <c r="C69" s="7">
        <v>5350</v>
      </c>
      <c r="D69" s="7">
        <v>3660</v>
      </c>
      <c r="E69" s="7">
        <v>2000</v>
      </c>
      <c r="F69" s="7">
        <v>4790</v>
      </c>
      <c r="G69" s="7">
        <v>2500</v>
      </c>
      <c r="H69" s="9">
        <f t="shared" ref="H69:H132" si="1">G69/E69-1</f>
        <v>0.25</v>
      </c>
    </row>
    <row r="70" spans="1:8" ht="18.75" customHeight="1" x14ac:dyDescent="0.3">
      <c r="A70" s="6" t="s">
        <v>98</v>
      </c>
      <c r="B70" s="6" t="s">
        <v>99</v>
      </c>
      <c r="C70" s="7">
        <v>350390</v>
      </c>
      <c r="D70" s="7">
        <v>328085</v>
      </c>
      <c r="E70" s="7">
        <v>90000</v>
      </c>
      <c r="F70" s="7">
        <v>155655</v>
      </c>
      <c r="G70" s="7">
        <v>100000</v>
      </c>
      <c r="H70" s="9">
        <f t="shared" si="1"/>
        <v>0.11111111111111116</v>
      </c>
    </row>
    <row r="71" spans="1:8" ht="18.75" customHeight="1" x14ac:dyDescent="0.3">
      <c r="A71" s="6" t="s">
        <v>100</v>
      </c>
      <c r="B71" s="6" t="s">
        <v>101</v>
      </c>
      <c r="C71" s="7">
        <v>5052.5</v>
      </c>
      <c r="D71" s="7">
        <v>12443.41</v>
      </c>
      <c r="E71" s="7">
        <v>6500</v>
      </c>
      <c r="F71" s="7">
        <v>5244</v>
      </c>
      <c r="G71" s="7">
        <v>6500</v>
      </c>
      <c r="H71" s="9">
        <f t="shared" si="1"/>
        <v>0</v>
      </c>
    </row>
    <row r="72" spans="1:8" ht="18.75" customHeight="1" x14ac:dyDescent="0.3">
      <c r="A72" s="6" t="s">
        <v>102</v>
      </c>
      <c r="B72" s="6" t="s">
        <v>103</v>
      </c>
      <c r="C72" s="7">
        <v>0</v>
      </c>
      <c r="D72" s="7">
        <v>-1954</v>
      </c>
      <c r="E72" s="7">
        <v>1000</v>
      </c>
      <c r="F72" s="7">
        <v>1000</v>
      </c>
      <c r="G72" s="7">
        <v>1000</v>
      </c>
      <c r="H72" s="9">
        <f t="shared" si="1"/>
        <v>0</v>
      </c>
    </row>
    <row r="73" spans="1:8" ht="18.75" customHeight="1" thickBot="1" x14ac:dyDescent="0.35">
      <c r="A73" s="10" t="s">
        <v>104</v>
      </c>
      <c r="B73" s="10" t="s">
        <v>105</v>
      </c>
      <c r="C73" s="11">
        <v>770</v>
      </c>
      <c r="D73" s="11">
        <v>880</v>
      </c>
      <c r="E73" s="11">
        <v>350</v>
      </c>
      <c r="F73" s="11">
        <v>1045</v>
      </c>
      <c r="G73" s="11">
        <v>400</v>
      </c>
      <c r="H73" s="9">
        <f t="shared" si="1"/>
        <v>0.14285714285714279</v>
      </c>
    </row>
    <row r="74" spans="1:8" ht="18.75" customHeight="1" x14ac:dyDescent="0.3">
      <c r="A74" s="6" t="s">
        <v>9</v>
      </c>
      <c r="B74" s="6" t="s">
        <v>106</v>
      </c>
      <c r="C74" s="7">
        <f>SUM(C69:C73)</f>
        <v>361562.5</v>
      </c>
      <c r="D74" s="7">
        <f>SUM(D69:D73)</f>
        <v>343114.41</v>
      </c>
      <c r="E74" s="7">
        <f>SUM(E69:E73)</f>
        <v>99850</v>
      </c>
      <c r="F74" s="7">
        <f>SUM(F69:F73)</f>
        <v>167734</v>
      </c>
      <c r="G74" s="7">
        <f>SUM(G69:G73)</f>
        <v>110400</v>
      </c>
      <c r="H74" s="9">
        <f t="shared" si="1"/>
        <v>0.10565848773159736</v>
      </c>
    </row>
    <row r="75" spans="1:8" ht="18.75" customHeight="1" x14ac:dyDescent="0.3">
      <c r="A75" s="6" t="s">
        <v>9</v>
      </c>
      <c r="B75" s="6" t="s">
        <v>9</v>
      </c>
      <c r="C75" s="7"/>
      <c r="D75" s="7"/>
      <c r="E75" s="7"/>
      <c r="H75" s="9"/>
    </row>
    <row r="76" spans="1:8" ht="18.75" customHeight="1" x14ac:dyDescent="0.3">
      <c r="A76" s="6" t="s">
        <v>107</v>
      </c>
      <c r="B76" s="6" t="s">
        <v>108</v>
      </c>
      <c r="C76" s="7" t="s">
        <v>9</v>
      </c>
      <c r="D76" s="7" t="s">
        <v>9</v>
      </c>
      <c r="E76" s="7" t="s">
        <v>9</v>
      </c>
      <c r="H76" s="9"/>
    </row>
    <row r="77" spans="1:8" ht="18.75" customHeight="1" x14ac:dyDescent="0.3">
      <c r="A77" s="6" t="s">
        <v>109</v>
      </c>
      <c r="B77" s="6" t="s">
        <v>110</v>
      </c>
      <c r="C77" s="7">
        <v>8175</v>
      </c>
      <c r="D77" s="7">
        <v>8880</v>
      </c>
      <c r="E77" s="7">
        <v>6000</v>
      </c>
      <c r="F77" s="7">
        <v>8925</v>
      </c>
      <c r="G77" s="7">
        <v>6000</v>
      </c>
      <c r="H77" s="9">
        <f t="shared" si="1"/>
        <v>0</v>
      </c>
    </row>
    <row r="78" spans="1:8" ht="18.75" customHeight="1" thickBot="1" x14ac:dyDescent="0.35">
      <c r="A78" s="10" t="s">
        <v>111</v>
      </c>
      <c r="B78" s="10" t="s">
        <v>112</v>
      </c>
      <c r="C78" s="11">
        <v>1285</v>
      </c>
      <c r="D78" s="11">
        <v>4505</v>
      </c>
      <c r="E78" s="11">
        <v>1500</v>
      </c>
      <c r="F78" s="11">
        <v>5565</v>
      </c>
      <c r="G78" s="11">
        <v>2000</v>
      </c>
      <c r="H78" s="9">
        <f t="shared" si="1"/>
        <v>0.33333333333333326</v>
      </c>
    </row>
    <row r="79" spans="1:8" ht="18.75" customHeight="1" x14ac:dyDescent="0.3">
      <c r="A79" s="6" t="s">
        <v>9</v>
      </c>
      <c r="B79" s="6" t="s">
        <v>106</v>
      </c>
      <c r="C79" s="7">
        <f>SUM(C77:C78)</f>
        <v>9460</v>
      </c>
      <c r="D79" s="7">
        <f>SUM(D77:D78)</f>
        <v>13385</v>
      </c>
      <c r="E79" s="7">
        <f>SUM(E77:E78)</f>
        <v>7500</v>
      </c>
      <c r="F79" s="7">
        <f>SUM(F77:F78)</f>
        <v>14490</v>
      </c>
      <c r="G79" s="7">
        <f>SUM(G77:G78)</f>
        <v>8000</v>
      </c>
      <c r="H79" s="9">
        <f t="shared" si="1"/>
        <v>6.6666666666666652E-2</v>
      </c>
    </row>
    <row r="80" spans="1:8" ht="18.75" customHeight="1" x14ac:dyDescent="0.3">
      <c r="A80" s="6" t="s">
        <v>9</v>
      </c>
      <c r="B80" s="6" t="s">
        <v>9</v>
      </c>
      <c r="C80" s="7"/>
      <c r="D80" s="7"/>
      <c r="E80" s="7"/>
      <c r="H80" s="9"/>
    </row>
    <row r="81" spans="1:8" ht="18.75" customHeight="1" x14ac:dyDescent="0.3">
      <c r="A81" s="6" t="s">
        <v>113</v>
      </c>
      <c r="B81" s="6" t="s">
        <v>114</v>
      </c>
      <c r="C81" s="7" t="s">
        <v>9</v>
      </c>
      <c r="D81" s="7" t="s">
        <v>9</v>
      </c>
      <c r="E81" s="7" t="s">
        <v>9</v>
      </c>
      <c r="H81" s="9"/>
    </row>
    <row r="82" spans="1:8" ht="18.75" customHeight="1" x14ac:dyDescent="0.3">
      <c r="A82" s="6" t="s">
        <v>115</v>
      </c>
      <c r="B82" s="6" t="s">
        <v>116</v>
      </c>
      <c r="C82" s="7">
        <v>30000</v>
      </c>
      <c r="D82" s="7">
        <v>30000</v>
      </c>
      <c r="E82" s="7">
        <v>40000</v>
      </c>
      <c r="F82" s="7">
        <v>40000</v>
      </c>
      <c r="G82" s="7">
        <v>40000</v>
      </c>
      <c r="H82" s="9">
        <f t="shared" si="1"/>
        <v>0</v>
      </c>
    </row>
    <row r="83" spans="1:8" ht="18.75" customHeight="1" x14ac:dyDescent="0.3">
      <c r="A83" s="6" t="s">
        <v>117</v>
      </c>
      <c r="B83" s="6" t="s">
        <v>118</v>
      </c>
      <c r="C83" s="7">
        <v>43126</v>
      </c>
      <c r="D83" s="7">
        <v>44420</v>
      </c>
      <c r="E83" s="7">
        <v>44420</v>
      </c>
      <c r="F83" s="7">
        <v>44420</v>
      </c>
      <c r="G83" s="7">
        <f>E83*1.03</f>
        <v>45752.6</v>
      </c>
      <c r="H83" s="9">
        <f t="shared" si="1"/>
        <v>3.0000000000000027E-2</v>
      </c>
    </row>
    <row r="84" spans="1:8" ht="18.75" customHeight="1" thickBot="1" x14ac:dyDescent="0.35">
      <c r="A84" s="10" t="s">
        <v>119</v>
      </c>
      <c r="B84" s="10" t="s">
        <v>120</v>
      </c>
      <c r="C84" s="11">
        <v>38714</v>
      </c>
      <c r="D84" s="11">
        <v>39875</v>
      </c>
      <c r="E84" s="11">
        <v>39785</v>
      </c>
      <c r="F84" s="11">
        <v>39875</v>
      </c>
      <c r="G84" s="11">
        <f>E84*1.03</f>
        <v>40978.550000000003</v>
      </c>
      <c r="H84" s="9">
        <f t="shared" si="1"/>
        <v>3.0000000000000027E-2</v>
      </c>
    </row>
    <row r="85" spans="1:8" ht="18.75" customHeight="1" x14ac:dyDescent="0.3">
      <c r="A85" s="6" t="s">
        <v>9</v>
      </c>
      <c r="B85" s="6" t="s">
        <v>106</v>
      </c>
      <c r="C85" s="7">
        <f>SUM(C82:C84)</f>
        <v>111840</v>
      </c>
      <c r="D85" s="7">
        <f>SUM(D82:D84)</f>
        <v>114295</v>
      </c>
      <c r="E85" s="7">
        <f>SUM(E82:E84)</f>
        <v>124205</v>
      </c>
      <c r="F85" s="7">
        <f>SUM(F82:F84)</f>
        <v>124295</v>
      </c>
      <c r="G85" s="7">
        <f>SUM(G82:G84)</f>
        <v>126731.15000000001</v>
      </c>
      <c r="H85" s="9">
        <f t="shared" si="1"/>
        <v>2.0338553198341547E-2</v>
      </c>
    </row>
    <row r="86" spans="1:8" ht="18.75" customHeight="1" x14ac:dyDescent="0.3">
      <c r="A86" s="1"/>
      <c r="B86" s="1"/>
      <c r="C86" s="2"/>
      <c r="D86" s="2"/>
      <c r="E86" s="2"/>
      <c r="F86" s="3"/>
      <c r="G86" s="3"/>
      <c r="H86" s="9"/>
    </row>
    <row r="87" spans="1:8" ht="18.75" customHeight="1" x14ac:dyDescent="0.3">
      <c r="A87" s="6" t="s">
        <v>121</v>
      </c>
      <c r="B87" s="6" t="s">
        <v>122</v>
      </c>
      <c r="C87" s="7" t="s">
        <v>9</v>
      </c>
      <c r="D87" s="7" t="s">
        <v>9</v>
      </c>
      <c r="E87" s="7" t="s">
        <v>9</v>
      </c>
      <c r="H87" s="9"/>
    </row>
    <row r="88" spans="1:8" ht="18.75" customHeight="1" x14ac:dyDescent="0.3">
      <c r="A88" s="6" t="s">
        <v>123</v>
      </c>
      <c r="B88" s="6" t="s">
        <v>124</v>
      </c>
      <c r="C88" s="7">
        <v>11425</v>
      </c>
      <c r="D88" s="7">
        <v>21235</v>
      </c>
      <c r="E88" s="7">
        <v>21000</v>
      </c>
      <c r="F88" s="7">
        <v>23400</v>
      </c>
      <c r="G88" s="7">
        <v>23000</v>
      </c>
      <c r="H88" s="9">
        <f t="shared" si="1"/>
        <v>9.5238095238095344E-2</v>
      </c>
    </row>
    <row r="89" spans="1:8" ht="18.75" customHeight="1" x14ac:dyDescent="0.3">
      <c r="A89" s="6" t="s">
        <v>125</v>
      </c>
      <c r="B89" s="6" t="s">
        <v>126</v>
      </c>
      <c r="C89" s="7">
        <v>10671</v>
      </c>
      <c r="D89" s="7">
        <v>9851</v>
      </c>
      <c r="E89" s="7">
        <v>11000</v>
      </c>
      <c r="F89" s="7">
        <v>11668</v>
      </c>
      <c r="G89" s="7">
        <v>12000</v>
      </c>
      <c r="H89" s="9">
        <f t="shared" si="1"/>
        <v>9.0909090909090828E-2</v>
      </c>
    </row>
    <row r="90" spans="1:8" ht="18.75" customHeight="1" x14ac:dyDescent="0.3">
      <c r="A90" s="6" t="s">
        <v>127</v>
      </c>
      <c r="B90" s="6" t="s">
        <v>128</v>
      </c>
      <c r="C90" s="7">
        <v>2070</v>
      </c>
      <c r="D90" s="7">
        <v>1280</v>
      </c>
      <c r="E90" s="7">
        <v>2600</v>
      </c>
      <c r="F90" s="7">
        <v>1600</v>
      </c>
      <c r="G90" s="7">
        <v>2000</v>
      </c>
      <c r="H90" s="9">
        <f t="shared" si="1"/>
        <v>-0.23076923076923073</v>
      </c>
    </row>
    <row r="91" spans="1:8" ht="18.75" customHeight="1" x14ac:dyDescent="0.3">
      <c r="A91" s="6" t="s">
        <v>129</v>
      </c>
      <c r="B91" s="6" t="s">
        <v>130</v>
      </c>
      <c r="C91" s="7">
        <v>0</v>
      </c>
      <c r="D91" s="7">
        <v>0</v>
      </c>
      <c r="E91" s="7">
        <v>2200</v>
      </c>
      <c r="F91" s="7">
        <v>0</v>
      </c>
      <c r="G91" s="7">
        <v>1000</v>
      </c>
      <c r="H91" s="9">
        <f t="shared" si="1"/>
        <v>-0.54545454545454541</v>
      </c>
    </row>
    <row r="92" spans="1:8" ht="18.75" customHeight="1" x14ac:dyDescent="0.3">
      <c r="A92" s="6" t="s">
        <v>131</v>
      </c>
      <c r="B92" s="6" t="s">
        <v>132</v>
      </c>
      <c r="C92" s="7">
        <v>2500</v>
      </c>
      <c r="D92" s="7">
        <v>2100</v>
      </c>
      <c r="E92" s="7">
        <v>2000</v>
      </c>
      <c r="F92" s="7">
        <v>2800</v>
      </c>
      <c r="G92" s="7">
        <v>2000</v>
      </c>
      <c r="H92" s="9">
        <f t="shared" si="1"/>
        <v>0</v>
      </c>
    </row>
    <row r="93" spans="1:8" ht="18.75" customHeight="1" thickBot="1" x14ac:dyDescent="0.35">
      <c r="A93" s="10" t="s">
        <v>133</v>
      </c>
      <c r="B93" s="10" t="s">
        <v>134</v>
      </c>
      <c r="C93" s="11">
        <v>4210</v>
      </c>
      <c r="D93" s="11">
        <v>3305</v>
      </c>
      <c r="E93" s="11">
        <v>3000</v>
      </c>
      <c r="F93" s="11">
        <v>2750</v>
      </c>
      <c r="G93" s="11">
        <v>3000</v>
      </c>
      <c r="H93" s="9">
        <f t="shared" si="1"/>
        <v>0</v>
      </c>
    </row>
    <row r="94" spans="1:8" ht="18.75" customHeight="1" x14ac:dyDescent="0.3">
      <c r="A94" s="6" t="s">
        <v>9</v>
      </c>
      <c r="B94" s="6" t="s">
        <v>106</v>
      </c>
      <c r="C94" s="7">
        <f>SUM(C88:C93)</f>
        <v>30876</v>
      </c>
      <c r="D94" s="7">
        <f>SUM(D88:D93)</f>
        <v>37771</v>
      </c>
      <c r="E94" s="7">
        <f>SUM(E88:E93)</f>
        <v>41800</v>
      </c>
      <c r="F94" s="7">
        <f>SUM(F88:F93)</f>
        <v>42218</v>
      </c>
      <c r="G94" s="7">
        <f>SUM(G88:G93)</f>
        <v>43000</v>
      </c>
      <c r="H94" s="9">
        <f t="shared" si="1"/>
        <v>2.8708133971291794E-2</v>
      </c>
    </row>
    <row r="95" spans="1:8" ht="18.75" customHeight="1" x14ac:dyDescent="0.3">
      <c r="A95" s="6" t="s">
        <v>9</v>
      </c>
      <c r="B95" s="6" t="s">
        <v>9</v>
      </c>
      <c r="C95" s="7"/>
      <c r="D95" s="7"/>
      <c r="E95" s="7"/>
      <c r="H95" s="9"/>
    </row>
    <row r="96" spans="1:8" ht="18.75" customHeight="1" x14ac:dyDescent="0.3">
      <c r="A96" s="6" t="s">
        <v>135</v>
      </c>
      <c r="B96" s="6" t="s">
        <v>136</v>
      </c>
      <c r="C96" s="7" t="s">
        <v>9</v>
      </c>
      <c r="D96" s="7" t="s">
        <v>9</v>
      </c>
      <c r="E96" s="7" t="s">
        <v>9</v>
      </c>
      <c r="H96" s="9"/>
    </row>
    <row r="97" spans="1:8" ht="18.75" customHeight="1" x14ac:dyDescent="0.3">
      <c r="A97" s="6" t="s">
        <v>137</v>
      </c>
      <c r="B97" s="6" t="s">
        <v>138</v>
      </c>
      <c r="C97" s="7">
        <v>22980.26</v>
      </c>
      <c r="D97" s="7">
        <v>23874.43</v>
      </c>
      <c r="E97" s="7">
        <v>3000</v>
      </c>
      <c r="F97" s="7">
        <v>7974</v>
      </c>
      <c r="G97" s="7">
        <v>3000</v>
      </c>
      <c r="H97" s="9">
        <f t="shared" si="1"/>
        <v>0</v>
      </c>
    </row>
    <row r="98" spans="1:8" ht="18.75" customHeight="1" x14ac:dyDescent="0.3">
      <c r="A98" s="12" t="s">
        <v>139</v>
      </c>
      <c r="B98" s="6" t="s">
        <v>140</v>
      </c>
      <c r="C98" s="7">
        <v>93676.84</v>
      </c>
      <c r="D98" s="7">
        <v>93795.12</v>
      </c>
      <c r="E98" s="7">
        <v>95210</v>
      </c>
      <c r="F98" s="7">
        <v>73412</v>
      </c>
      <c r="G98" s="7">
        <f>F98/7*12</f>
        <v>125849.14285714284</v>
      </c>
      <c r="H98" s="9">
        <f t="shared" si="1"/>
        <v>0.32180593275016123</v>
      </c>
    </row>
    <row r="99" spans="1:8" ht="18.75" customHeight="1" thickBot="1" x14ac:dyDescent="0.35">
      <c r="A99" s="10" t="s">
        <v>141</v>
      </c>
      <c r="B99" s="10" t="s">
        <v>142</v>
      </c>
      <c r="C99" s="11">
        <v>100.56</v>
      </c>
      <c r="D99" s="11">
        <v>126.7</v>
      </c>
      <c r="E99" s="11">
        <v>0</v>
      </c>
      <c r="F99" s="11">
        <v>0</v>
      </c>
      <c r="G99" s="11">
        <v>0</v>
      </c>
      <c r="H99" s="9">
        <v>0</v>
      </c>
    </row>
    <row r="100" spans="1:8" ht="18.75" customHeight="1" x14ac:dyDescent="0.3">
      <c r="A100" s="6" t="s">
        <v>9</v>
      </c>
      <c r="B100" s="6" t="s">
        <v>143</v>
      </c>
      <c r="C100" s="7">
        <f>SUM(C97:C99)</f>
        <v>116757.65999999999</v>
      </c>
      <c r="D100" s="7">
        <f>SUM(D97:D99)</f>
        <v>117796.24999999999</v>
      </c>
      <c r="E100" s="7">
        <f>SUM(E97:E99)</f>
        <v>98210</v>
      </c>
      <c r="F100" s="7">
        <f>SUM(F97:F99)</f>
        <v>81386</v>
      </c>
      <c r="G100" s="7">
        <f>SUM(G97:G99)</f>
        <v>128849.14285714284</v>
      </c>
      <c r="H100" s="9">
        <f t="shared" si="1"/>
        <v>0.31197579530743136</v>
      </c>
    </row>
    <row r="101" spans="1:8" ht="18.75" customHeight="1" x14ac:dyDescent="0.3">
      <c r="A101" s="6" t="s">
        <v>9</v>
      </c>
      <c r="B101" s="6" t="s">
        <v>9</v>
      </c>
      <c r="C101" s="7"/>
      <c r="D101" s="7"/>
      <c r="E101" s="7"/>
      <c r="H101" s="9"/>
    </row>
    <row r="102" spans="1:8" ht="18.75" customHeight="1" x14ac:dyDescent="0.3">
      <c r="A102" s="1" t="s">
        <v>0</v>
      </c>
      <c r="B102" s="1" t="s">
        <v>1</v>
      </c>
      <c r="C102" s="2" t="s">
        <v>2</v>
      </c>
      <c r="D102" s="2" t="s">
        <v>3</v>
      </c>
      <c r="E102" s="2" t="s">
        <v>4</v>
      </c>
      <c r="F102" s="3" t="s">
        <v>5</v>
      </c>
      <c r="G102" s="3" t="s">
        <v>505</v>
      </c>
      <c r="H102" s="9"/>
    </row>
    <row r="103" spans="1:8" ht="18.75" customHeight="1" x14ac:dyDescent="0.3">
      <c r="A103" s="6" t="s">
        <v>144</v>
      </c>
      <c r="B103" s="6" t="s">
        <v>145</v>
      </c>
      <c r="C103" s="7" t="s">
        <v>9</v>
      </c>
      <c r="D103" s="7" t="s">
        <v>9</v>
      </c>
      <c r="E103" s="7" t="s">
        <v>9</v>
      </c>
      <c r="H103" s="9"/>
    </row>
    <row r="104" spans="1:8" ht="18.75" customHeight="1" x14ac:dyDescent="0.3">
      <c r="A104" s="6" t="s">
        <v>146</v>
      </c>
      <c r="B104" s="6" t="s">
        <v>147</v>
      </c>
      <c r="C104" s="7">
        <v>24745.74</v>
      </c>
      <c r="D104" s="7">
        <v>0</v>
      </c>
      <c r="E104" s="7">
        <v>10000</v>
      </c>
      <c r="F104" s="7">
        <v>26247</v>
      </c>
      <c r="G104" s="7">
        <v>10000</v>
      </c>
      <c r="H104" s="9">
        <f t="shared" si="1"/>
        <v>0</v>
      </c>
    </row>
    <row r="105" spans="1:8" ht="18.75" customHeight="1" thickBot="1" x14ac:dyDescent="0.35">
      <c r="A105" s="10" t="s">
        <v>148</v>
      </c>
      <c r="B105" s="10" t="s">
        <v>149</v>
      </c>
      <c r="C105" s="11">
        <v>27226.95</v>
      </c>
      <c r="D105" s="11">
        <v>6689.98</v>
      </c>
      <c r="E105" s="11">
        <v>1000</v>
      </c>
      <c r="F105" s="11">
        <v>0</v>
      </c>
      <c r="G105" s="11">
        <v>1000</v>
      </c>
      <c r="H105" s="9">
        <f t="shared" si="1"/>
        <v>0</v>
      </c>
    </row>
    <row r="106" spans="1:8" ht="18.75" customHeight="1" x14ac:dyDescent="0.3">
      <c r="A106" s="6" t="s">
        <v>9</v>
      </c>
      <c r="B106" s="6" t="s">
        <v>143</v>
      </c>
      <c r="C106" s="7">
        <f>SUM(C104:C105)</f>
        <v>51972.69</v>
      </c>
      <c r="D106" s="7">
        <f>SUM(D104:D105)</f>
        <v>6689.98</v>
      </c>
      <c r="E106" s="7">
        <f>SUM(E104:E105)</f>
        <v>11000</v>
      </c>
      <c r="F106" s="7">
        <f>SUM(F104:F105)</f>
        <v>26247</v>
      </c>
      <c r="G106" s="7">
        <f>SUM(G104:G105)</f>
        <v>11000</v>
      </c>
      <c r="H106" s="9">
        <f t="shared" si="1"/>
        <v>0</v>
      </c>
    </row>
    <row r="107" spans="1:8" ht="18.75" customHeight="1" x14ac:dyDescent="0.3">
      <c r="A107" s="6" t="s">
        <v>9</v>
      </c>
      <c r="B107" s="6" t="s">
        <v>9</v>
      </c>
      <c r="C107" s="7"/>
      <c r="D107" s="7"/>
      <c r="E107" s="7"/>
      <c r="H107" s="9"/>
    </row>
    <row r="108" spans="1:8" ht="18.75" customHeight="1" x14ac:dyDescent="0.3">
      <c r="A108" s="6" t="s">
        <v>150</v>
      </c>
      <c r="B108" s="6" t="s">
        <v>151</v>
      </c>
      <c r="C108" s="7" t="s">
        <v>9</v>
      </c>
      <c r="D108" s="7" t="s">
        <v>9</v>
      </c>
      <c r="E108" s="7" t="s">
        <v>9</v>
      </c>
      <c r="H108" s="9"/>
    </row>
    <row r="109" spans="1:8" ht="18.75" customHeight="1" x14ac:dyDescent="0.3">
      <c r="A109" s="6" t="s">
        <v>152</v>
      </c>
      <c r="B109" s="6" t="s">
        <v>153</v>
      </c>
      <c r="C109" s="7">
        <v>78069</v>
      </c>
      <c r="D109" s="7">
        <v>76536</v>
      </c>
      <c r="E109" s="7">
        <v>73772</v>
      </c>
      <c r="F109" s="7">
        <v>73773</v>
      </c>
      <c r="G109" s="7">
        <f>E109*1.03</f>
        <v>75985.16</v>
      </c>
      <c r="H109" s="9">
        <f t="shared" si="1"/>
        <v>3.0000000000000027E-2</v>
      </c>
    </row>
    <row r="110" spans="1:8" ht="18.75" customHeight="1" x14ac:dyDescent="0.3">
      <c r="A110" s="6" t="s">
        <v>154</v>
      </c>
      <c r="B110" s="6" t="s">
        <v>155</v>
      </c>
      <c r="C110" s="7">
        <v>12869</v>
      </c>
      <c r="D110" s="7">
        <v>22672</v>
      </c>
      <c r="E110" s="7">
        <v>19693</v>
      </c>
      <c r="F110" s="7">
        <v>19693</v>
      </c>
      <c r="G110" s="7">
        <f>E110*1.03</f>
        <v>20283.79</v>
      </c>
      <c r="H110" s="9">
        <f t="shared" si="1"/>
        <v>3.0000000000000027E-2</v>
      </c>
    </row>
    <row r="111" spans="1:8" ht="18.75" customHeight="1" x14ac:dyDescent="0.3">
      <c r="A111" s="6" t="s">
        <v>156</v>
      </c>
      <c r="B111" s="6" t="s">
        <v>157</v>
      </c>
      <c r="C111" s="7">
        <v>0</v>
      </c>
      <c r="D111" s="7">
        <v>0</v>
      </c>
      <c r="E111" s="7">
        <v>0</v>
      </c>
      <c r="F111" s="7">
        <v>0</v>
      </c>
      <c r="G111" s="7">
        <v>0</v>
      </c>
      <c r="H111" s="9">
        <v>0</v>
      </c>
    </row>
    <row r="112" spans="1:8" ht="18.75" customHeight="1" thickBot="1" x14ac:dyDescent="0.35">
      <c r="A112" s="10" t="s">
        <v>158</v>
      </c>
      <c r="B112" s="10" t="s">
        <v>159</v>
      </c>
      <c r="C112" s="11">
        <v>3600</v>
      </c>
      <c r="D112" s="11">
        <v>150527</v>
      </c>
      <c r="E112" s="11">
        <v>3600</v>
      </c>
      <c r="F112" s="11">
        <v>3600</v>
      </c>
      <c r="G112" s="11">
        <v>3600</v>
      </c>
      <c r="H112" s="9">
        <f t="shared" si="1"/>
        <v>0</v>
      </c>
    </row>
    <row r="113" spans="1:8" ht="18.75" customHeight="1" x14ac:dyDescent="0.3">
      <c r="A113" s="6" t="s">
        <v>9</v>
      </c>
      <c r="B113" s="6" t="s">
        <v>160</v>
      </c>
      <c r="C113" s="7">
        <f>SUM(C109:C112)</f>
        <v>94538</v>
      </c>
      <c r="D113" s="7">
        <f>SUM(D109:D112)</f>
        <v>249735</v>
      </c>
      <c r="E113" s="7">
        <f>SUM(E109:E112)</f>
        <v>97065</v>
      </c>
      <c r="F113" s="7">
        <f>SUM(F109:F112)</f>
        <v>97066</v>
      </c>
      <c r="G113" s="7">
        <f>SUM(G109:G112)</f>
        <v>99868.950000000012</v>
      </c>
      <c r="H113" s="9">
        <f t="shared" si="1"/>
        <v>2.8887343532684406E-2</v>
      </c>
    </row>
    <row r="114" spans="1:8" ht="18.75" customHeight="1" x14ac:dyDescent="0.3">
      <c r="A114" s="1"/>
      <c r="B114" s="1"/>
      <c r="C114" s="2"/>
      <c r="D114" s="2"/>
      <c r="E114" s="2"/>
      <c r="F114" s="3"/>
      <c r="G114" s="3"/>
      <c r="H114" s="9"/>
    </row>
    <row r="115" spans="1:8" ht="18.75" customHeight="1" x14ac:dyDescent="0.3">
      <c r="A115" s="6" t="s">
        <v>161</v>
      </c>
      <c r="B115" s="6" t="s">
        <v>162</v>
      </c>
      <c r="C115" s="7" t="s">
        <v>9</v>
      </c>
      <c r="D115" s="7" t="s">
        <v>9</v>
      </c>
      <c r="E115" s="7" t="s">
        <v>9</v>
      </c>
      <c r="H115" s="9"/>
    </row>
    <row r="116" spans="1:8" ht="18.75" customHeight="1" thickBot="1" x14ac:dyDescent="0.35">
      <c r="A116" s="10" t="s">
        <v>163</v>
      </c>
      <c r="B116" s="10" t="s">
        <v>164</v>
      </c>
      <c r="C116" s="11">
        <v>16227.14</v>
      </c>
      <c r="D116" s="11">
        <v>58291.59</v>
      </c>
      <c r="E116" s="11">
        <v>0</v>
      </c>
      <c r="F116" s="11">
        <v>62974</v>
      </c>
      <c r="G116" s="11">
        <v>0</v>
      </c>
      <c r="H116" s="9">
        <v>0</v>
      </c>
    </row>
    <row r="117" spans="1:8" ht="18.75" customHeight="1" x14ac:dyDescent="0.3">
      <c r="A117" s="6" t="s">
        <v>9</v>
      </c>
      <c r="B117" s="6" t="s">
        <v>160</v>
      </c>
      <c r="C117" s="7">
        <f>SUM(C116:C116)</f>
        <v>16227.14</v>
      </c>
      <c r="D117" s="7">
        <f>SUM(D116:D116)</f>
        <v>58291.59</v>
      </c>
      <c r="E117" s="7">
        <f>SUM(E116:E116)</f>
        <v>0</v>
      </c>
      <c r="F117" s="7">
        <f>SUM(F116:F116)</f>
        <v>62974</v>
      </c>
      <c r="G117" s="7">
        <f>SUM(G116:G116)</f>
        <v>0</v>
      </c>
      <c r="H117" s="9">
        <v>0</v>
      </c>
    </row>
    <row r="118" spans="1:8" ht="18.75" customHeight="1" x14ac:dyDescent="0.3">
      <c r="A118" s="6" t="s">
        <v>9</v>
      </c>
      <c r="B118" s="6" t="s">
        <v>9</v>
      </c>
      <c r="C118" s="7"/>
      <c r="D118" s="7"/>
      <c r="E118" s="7"/>
      <c r="H118" s="9"/>
    </row>
    <row r="119" spans="1:8" ht="18.75" customHeight="1" x14ac:dyDescent="0.3">
      <c r="A119" s="6" t="s">
        <v>165</v>
      </c>
      <c r="B119" s="6" t="s">
        <v>166</v>
      </c>
      <c r="C119" s="7" t="s">
        <v>9</v>
      </c>
      <c r="D119" s="7" t="s">
        <v>9</v>
      </c>
      <c r="E119" s="7" t="s">
        <v>9</v>
      </c>
      <c r="H119" s="9"/>
    </row>
    <row r="120" spans="1:8" ht="18.75" customHeight="1" thickBot="1" x14ac:dyDescent="0.35">
      <c r="A120" s="10" t="s">
        <v>167</v>
      </c>
      <c r="B120" s="10" t="s">
        <v>166</v>
      </c>
      <c r="C120" s="11">
        <v>0</v>
      </c>
      <c r="D120" s="11">
        <v>0</v>
      </c>
      <c r="E120" s="11">
        <v>1402000</v>
      </c>
      <c r="F120" s="11">
        <v>0</v>
      </c>
      <c r="G120" s="11">
        <v>0</v>
      </c>
      <c r="H120" s="9">
        <f t="shared" si="1"/>
        <v>-1</v>
      </c>
    </row>
    <row r="121" spans="1:8" ht="18.75" customHeight="1" x14ac:dyDescent="0.3">
      <c r="A121" s="6" t="s">
        <v>9</v>
      </c>
      <c r="B121" s="6" t="s">
        <v>160</v>
      </c>
      <c r="C121" s="7">
        <f>SUM(C120)</f>
        <v>0</v>
      </c>
      <c r="D121" s="7">
        <f>SUM(D120)</f>
        <v>0</v>
      </c>
      <c r="E121" s="7">
        <f>SUM(E120)</f>
        <v>1402000</v>
      </c>
      <c r="F121" s="7">
        <f>SUM(F120)</f>
        <v>0</v>
      </c>
      <c r="G121" s="7">
        <f>SUM(G120)</f>
        <v>0</v>
      </c>
      <c r="H121" s="9">
        <f t="shared" si="1"/>
        <v>-1</v>
      </c>
    </row>
    <row r="122" spans="1:8" ht="18.75" customHeight="1" x14ac:dyDescent="0.3">
      <c r="A122" s="6"/>
      <c r="B122" s="6"/>
      <c r="C122" s="7"/>
      <c r="D122" s="7"/>
      <c r="E122" s="7"/>
      <c r="H122" s="9"/>
    </row>
    <row r="123" spans="1:8" ht="18.75" customHeight="1" x14ac:dyDescent="0.3">
      <c r="A123" s="19" t="s">
        <v>168</v>
      </c>
      <c r="B123" s="19"/>
      <c r="C123" s="7">
        <f>C6+C15+C19+C26+C31+C40+C44+C48+C55+C61+C65+C74+C79+C85+C94+C100+C106+C113+C117+C121</f>
        <v>11235207.709999999</v>
      </c>
      <c r="D123" s="7">
        <f>D6+D15+D19+D26+D31+D40+D44+D48+D55+D61+D65+D74+D79+D85+D94+D100+D106+D113+D117+D121</f>
        <v>12002878.129999999</v>
      </c>
      <c r="E123" s="7">
        <f>E6+E15+E19+E26+E31+E40+E44+E48+E55+E61+E65+E74+E79+E85+E94+E100+E106+E113+E117+E121</f>
        <v>12793107</v>
      </c>
      <c r="F123" s="7">
        <f>F6+F15+F19+F26+F31+F40+F44+F48+F55+F61+F65+F74+F79+F85+F94+F100+F106+F113+F117+F121</f>
        <v>10792756.74</v>
      </c>
      <c r="G123" s="7">
        <f>G6+G15+G19+G26+G31+G40+G44+G48+G55+G61+G65+G74+G79+G85+G94+G100+G106+G113+G117+G121</f>
        <v>11132948.366107143</v>
      </c>
      <c r="H123" s="9">
        <f t="shared" si="1"/>
        <v>-0.12976977632508324</v>
      </c>
    </row>
    <row r="124" spans="1:8" ht="18.75" customHeight="1" x14ac:dyDescent="0.3">
      <c r="A124" s="1" t="s">
        <v>0</v>
      </c>
      <c r="B124" s="1" t="s">
        <v>1</v>
      </c>
      <c r="C124" s="2" t="s">
        <v>2</v>
      </c>
      <c r="D124" s="2" t="s">
        <v>3</v>
      </c>
      <c r="E124" s="2" t="s">
        <v>4</v>
      </c>
      <c r="F124" s="3" t="s">
        <v>5</v>
      </c>
      <c r="G124" s="3" t="s">
        <v>505</v>
      </c>
      <c r="H124" s="9"/>
    </row>
    <row r="125" spans="1:8" ht="18.75" customHeight="1" x14ac:dyDescent="0.3">
      <c r="A125" s="6" t="s">
        <v>169</v>
      </c>
      <c r="B125" s="6" t="s">
        <v>170</v>
      </c>
      <c r="C125" s="7" t="s">
        <v>9</v>
      </c>
      <c r="D125" s="7" t="s">
        <v>9</v>
      </c>
      <c r="E125" s="7" t="s">
        <v>9</v>
      </c>
      <c r="H125" s="9"/>
    </row>
    <row r="126" spans="1:8" ht="18.75" customHeight="1" x14ac:dyDescent="0.3">
      <c r="A126" s="6" t="s">
        <v>171</v>
      </c>
      <c r="B126" s="6" t="s">
        <v>172</v>
      </c>
      <c r="C126" s="7">
        <v>12375</v>
      </c>
      <c r="D126" s="7">
        <v>12375</v>
      </c>
      <c r="E126" s="7">
        <v>12375</v>
      </c>
      <c r="F126" s="14">
        <v>11000</v>
      </c>
      <c r="G126" s="7">
        <v>12400</v>
      </c>
      <c r="H126" s="9">
        <f t="shared" si="1"/>
        <v>2.0202020202020332E-3</v>
      </c>
    </row>
    <row r="127" spans="1:8" ht="18.75" customHeight="1" x14ac:dyDescent="0.3">
      <c r="A127" s="6" t="s">
        <v>173</v>
      </c>
      <c r="B127" s="6" t="s">
        <v>174</v>
      </c>
      <c r="C127" s="7">
        <v>1354.85</v>
      </c>
      <c r="D127" s="7">
        <v>555.32000000000005</v>
      </c>
      <c r="E127" s="7">
        <v>1000</v>
      </c>
      <c r="F127" s="14">
        <v>750.45</v>
      </c>
      <c r="G127" s="7">
        <v>1000</v>
      </c>
      <c r="H127" s="9">
        <f t="shared" si="1"/>
        <v>0</v>
      </c>
    </row>
    <row r="128" spans="1:8" ht="18.75" customHeight="1" x14ac:dyDescent="0.3">
      <c r="A128" s="12" t="s">
        <v>175</v>
      </c>
      <c r="B128" s="6" t="s">
        <v>176</v>
      </c>
      <c r="C128" s="7">
        <v>2810.06</v>
      </c>
      <c r="D128" s="7">
        <v>21610.240000000002</v>
      </c>
      <c r="E128" s="7">
        <v>4000</v>
      </c>
      <c r="F128" s="14">
        <v>20509</v>
      </c>
      <c r="G128" s="7">
        <v>25000</v>
      </c>
      <c r="H128" s="9">
        <f t="shared" si="1"/>
        <v>5.25</v>
      </c>
    </row>
    <row r="129" spans="1:8" ht="18.75" customHeight="1" x14ac:dyDescent="0.3">
      <c r="A129" s="6" t="s">
        <v>177</v>
      </c>
      <c r="B129" s="6" t="s">
        <v>178</v>
      </c>
      <c r="C129" s="7">
        <v>0</v>
      </c>
      <c r="D129" s="7">
        <v>0</v>
      </c>
      <c r="E129" s="7">
        <v>70</v>
      </c>
      <c r="F129" s="14">
        <v>0</v>
      </c>
      <c r="G129" s="7">
        <v>80</v>
      </c>
      <c r="H129" s="9">
        <f t="shared" si="1"/>
        <v>0.14285714285714279</v>
      </c>
    </row>
    <row r="130" spans="1:8" ht="18.75" customHeight="1" x14ac:dyDescent="0.3">
      <c r="A130" s="6" t="s">
        <v>179</v>
      </c>
      <c r="B130" s="6" t="s">
        <v>180</v>
      </c>
      <c r="C130" s="7">
        <v>2334</v>
      </c>
      <c r="D130" s="7">
        <v>2709</v>
      </c>
      <c r="E130" s="7">
        <v>20000</v>
      </c>
      <c r="F130" s="14">
        <v>9287</v>
      </c>
      <c r="G130" s="7">
        <v>10000</v>
      </c>
      <c r="H130" s="9">
        <f t="shared" si="1"/>
        <v>-0.5</v>
      </c>
    </row>
    <row r="131" spans="1:8" ht="18.75" customHeight="1" thickBot="1" x14ac:dyDescent="0.35">
      <c r="A131" s="10" t="s">
        <v>181</v>
      </c>
      <c r="B131" s="10" t="s">
        <v>182</v>
      </c>
      <c r="C131" s="11">
        <v>266.7</v>
      </c>
      <c r="D131" s="11">
        <v>655.37</v>
      </c>
      <c r="E131" s="11">
        <v>800</v>
      </c>
      <c r="F131" s="15">
        <v>239</v>
      </c>
      <c r="G131" s="11">
        <v>800</v>
      </c>
      <c r="H131" s="9">
        <f t="shared" si="1"/>
        <v>0</v>
      </c>
    </row>
    <row r="132" spans="1:8" ht="18.75" customHeight="1" x14ac:dyDescent="0.3">
      <c r="A132" s="6" t="s">
        <v>9</v>
      </c>
      <c r="B132" s="6" t="s">
        <v>183</v>
      </c>
      <c r="C132" s="7">
        <f>SUM(C126:C131)</f>
        <v>19140.61</v>
      </c>
      <c r="D132" s="7">
        <f>SUM(D126:D131)</f>
        <v>37904.93</v>
      </c>
      <c r="E132" s="7">
        <f>SUM(E126:E131)</f>
        <v>38245</v>
      </c>
      <c r="F132" s="7">
        <f>SUM(F126:F131)</f>
        <v>41785.449999999997</v>
      </c>
      <c r="G132" s="7">
        <f>SUM(G126:G131)</f>
        <v>49280</v>
      </c>
      <c r="H132" s="9">
        <f t="shared" si="1"/>
        <v>0.28853444894757474</v>
      </c>
    </row>
    <row r="133" spans="1:8" ht="18.75" customHeight="1" x14ac:dyDescent="0.3">
      <c r="A133" s="6" t="s">
        <v>9</v>
      </c>
      <c r="B133" s="6" t="s">
        <v>9</v>
      </c>
      <c r="C133" s="7"/>
      <c r="D133" s="7"/>
      <c r="E133" s="7"/>
      <c r="H133" s="9"/>
    </row>
    <row r="134" spans="1:8" ht="18.75" customHeight="1" x14ac:dyDescent="0.3">
      <c r="A134" s="6" t="s">
        <v>184</v>
      </c>
      <c r="B134" s="6" t="s">
        <v>185</v>
      </c>
      <c r="C134" s="7" t="s">
        <v>9</v>
      </c>
      <c r="D134" s="7" t="s">
        <v>9</v>
      </c>
      <c r="E134" s="7" t="s">
        <v>9</v>
      </c>
      <c r="H134" s="9"/>
    </row>
    <row r="135" spans="1:8" ht="18.75" customHeight="1" x14ac:dyDescent="0.3">
      <c r="A135" s="6" t="s">
        <v>186</v>
      </c>
      <c r="B135" s="6" t="s">
        <v>172</v>
      </c>
      <c r="C135" s="7">
        <v>130125.23</v>
      </c>
      <c r="D135" s="7">
        <v>141952.34</v>
      </c>
      <c r="E135" s="7">
        <v>139385</v>
      </c>
      <c r="F135" s="7">
        <v>139797</v>
      </c>
      <c r="G135" s="7">
        <v>139630</v>
      </c>
      <c r="H135" s="9">
        <f t="shared" ref="H135:H196" si="2">G135/E135-1</f>
        <v>1.7577214190909185E-3</v>
      </c>
    </row>
    <row r="136" spans="1:8" ht="18.75" customHeight="1" x14ac:dyDescent="0.3">
      <c r="A136" s="6" t="s">
        <v>187</v>
      </c>
      <c r="B136" s="6" t="s">
        <v>174</v>
      </c>
      <c r="C136" s="7">
        <v>3795.63</v>
      </c>
      <c r="D136" s="7">
        <v>3682.24</v>
      </c>
      <c r="E136" s="7">
        <v>2700</v>
      </c>
      <c r="F136" s="7">
        <v>4835</v>
      </c>
      <c r="G136" s="7">
        <v>2800</v>
      </c>
      <c r="H136" s="9">
        <f t="shared" si="2"/>
        <v>3.7037037037036979E-2</v>
      </c>
    </row>
    <row r="137" spans="1:8" ht="18.75" customHeight="1" x14ac:dyDescent="0.3">
      <c r="A137" s="6" t="s">
        <v>188</v>
      </c>
      <c r="B137" s="6" t="s">
        <v>189</v>
      </c>
      <c r="C137" s="7">
        <v>177.99</v>
      </c>
      <c r="D137" s="7">
        <v>0</v>
      </c>
      <c r="E137" s="7">
        <v>100</v>
      </c>
      <c r="F137" s="7">
        <v>0</v>
      </c>
      <c r="G137" s="7">
        <v>100</v>
      </c>
      <c r="H137" s="9">
        <f t="shared" si="2"/>
        <v>0</v>
      </c>
    </row>
    <row r="138" spans="1:8" ht="18.75" customHeight="1" x14ac:dyDescent="0.3">
      <c r="A138" s="6" t="s">
        <v>190</v>
      </c>
      <c r="B138" s="6" t="s">
        <v>191</v>
      </c>
      <c r="C138" s="7">
        <v>2150.7800000000002</v>
      </c>
      <c r="D138" s="7">
        <v>1230.6300000000001</v>
      </c>
      <c r="E138" s="7">
        <v>1600</v>
      </c>
      <c r="F138" s="7">
        <v>1537</v>
      </c>
      <c r="G138" s="7">
        <v>1600</v>
      </c>
      <c r="H138" s="9">
        <f t="shared" si="2"/>
        <v>0</v>
      </c>
    </row>
    <row r="139" spans="1:8" ht="18.75" customHeight="1" x14ac:dyDescent="0.3">
      <c r="A139" s="6" t="s">
        <v>192</v>
      </c>
      <c r="B139" s="6" t="s">
        <v>193</v>
      </c>
      <c r="C139" s="7">
        <v>277.94</v>
      </c>
      <c r="D139" s="7">
        <v>161.5</v>
      </c>
      <c r="E139" s="7">
        <v>1000</v>
      </c>
      <c r="F139" s="7">
        <v>841</v>
      </c>
      <c r="G139" s="7">
        <v>1000</v>
      </c>
      <c r="H139" s="9">
        <f t="shared" si="2"/>
        <v>0</v>
      </c>
    </row>
    <row r="140" spans="1:8" ht="18.75" customHeight="1" x14ac:dyDescent="0.3">
      <c r="A140" s="6" t="s">
        <v>194</v>
      </c>
      <c r="B140" s="6" t="s">
        <v>195</v>
      </c>
      <c r="C140" s="7">
        <v>534.99</v>
      </c>
      <c r="D140" s="7">
        <v>0</v>
      </c>
      <c r="E140" s="7">
        <v>1000</v>
      </c>
      <c r="F140" s="7">
        <v>0</v>
      </c>
      <c r="G140" s="7">
        <v>1000</v>
      </c>
      <c r="H140" s="9">
        <f t="shared" si="2"/>
        <v>0</v>
      </c>
    </row>
    <row r="141" spans="1:8" ht="18.75" customHeight="1" x14ac:dyDescent="0.3">
      <c r="A141" s="6" t="s">
        <v>196</v>
      </c>
      <c r="B141" s="6" t="s">
        <v>178</v>
      </c>
      <c r="C141" s="7">
        <v>2079.3000000000002</v>
      </c>
      <c r="D141" s="7">
        <v>9889.34</v>
      </c>
      <c r="E141" s="7">
        <v>3000</v>
      </c>
      <c r="F141" s="7">
        <v>3429.12</v>
      </c>
      <c r="G141" s="7">
        <v>4000</v>
      </c>
      <c r="H141" s="9">
        <f t="shared" si="2"/>
        <v>0.33333333333333326</v>
      </c>
    </row>
    <row r="142" spans="1:8" ht="18.75" customHeight="1" x14ac:dyDescent="0.3">
      <c r="A142" s="6" t="s">
        <v>197</v>
      </c>
      <c r="B142" s="6" t="s">
        <v>198</v>
      </c>
      <c r="C142" s="7">
        <v>4782.63</v>
      </c>
      <c r="D142" s="7">
        <v>4996.16</v>
      </c>
      <c r="E142" s="7">
        <v>5700</v>
      </c>
      <c r="F142" s="7">
        <v>4058</v>
      </c>
      <c r="G142" s="7">
        <v>4500</v>
      </c>
      <c r="H142" s="9">
        <f t="shared" si="2"/>
        <v>-0.21052631578947367</v>
      </c>
    </row>
    <row r="143" spans="1:8" ht="18.75" customHeight="1" x14ac:dyDescent="0.3">
      <c r="A143" s="6" t="s">
        <v>199</v>
      </c>
      <c r="B143" s="6" t="s">
        <v>200</v>
      </c>
      <c r="C143" s="7">
        <v>18029.560000000001</v>
      </c>
      <c r="D143" s="7">
        <v>32106.75</v>
      </c>
      <c r="E143" s="7">
        <v>29670</v>
      </c>
      <c r="F143" s="7">
        <v>21886.240000000002</v>
      </c>
      <c r="G143" s="7">
        <v>30000</v>
      </c>
      <c r="H143" s="9">
        <f t="shared" si="2"/>
        <v>1.1122345803842304E-2</v>
      </c>
    </row>
    <row r="144" spans="1:8" ht="18.75" customHeight="1" x14ac:dyDescent="0.3">
      <c r="A144" s="6" t="s">
        <v>201</v>
      </c>
      <c r="B144" s="6" t="s">
        <v>180</v>
      </c>
      <c r="C144" s="7">
        <v>504.28</v>
      </c>
      <c r="D144" s="7">
        <v>866.17</v>
      </c>
      <c r="E144" s="7">
        <v>1000</v>
      </c>
      <c r="F144" s="7">
        <v>759.11</v>
      </c>
      <c r="G144" s="7">
        <v>1000</v>
      </c>
      <c r="H144" s="9">
        <f t="shared" si="2"/>
        <v>0</v>
      </c>
    </row>
    <row r="145" spans="1:8" ht="18.75" customHeight="1" x14ac:dyDescent="0.3">
      <c r="A145" s="6" t="s">
        <v>202</v>
      </c>
      <c r="B145" s="6" t="s">
        <v>182</v>
      </c>
      <c r="C145" s="7">
        <v>1181.8399999999999</v>
      </c>
      <c r="D145" s="7">
        <v>3283.45</v>
      </c>
      <c r="E145" s="7">
        <v>1600</v>
      </c>
      <c r="F145" s="7">
        <v>3774</v>
      </c>
      <c r="G145" s="7">
        <v>3000</v>
      </c>
      <c r="H145" s="9">
        <f t="shared" si="2"/>
        <v>0.875</v>
      </c>
    </row>
    <row r="146" spans="1:8" ht="18.75" customHeight="1" thickBot="1" x14ac:dyDescent="0.35">
      <c r="A146" s="10" t="s">
        <v>203</v>
      </c>
      <c r="B146" s="10" t="s">
        <v>174</v>
      </c>
      <c r="C146" s="11">
        <v>0</v>
      </c>
      <c r="D146" s="11">
        <v>500</v>
      </c>
      <c r="E146" s="11">
        <v>1000</v>
      </c>
      <c r="F146" s="11">
        <v>317.2</v>
      </c>
      <c r="G146" s="11">
        <v>1000</v>
      </c>
      <c r="H146" s="9">
        <f t="shared" si="2"/>
        <v>0</v>
      </c>
    </row>
    <row r="147" spans="1:8" ht="18.75" customHeight="1" x14ac:dyDescent="0.3">
      <c r="A147" s="6" t="s">
        <v>9</v>
      </c>
      <c r="B147" s="6" t="s">
        <v>183</v>
      </c>
      <c r="C147" s="7">
        <f>SUM(C135:C146)</f>
        <v>163640.16999999995</v>
      </c>
      <c r="D147" s="7">
        <f>SUM(D135:D146)</f>
        <v>198668.58000000002</v>
      </c>
      <c r="E147" s="7">
        <f>SUM(E135:E146)</f>
        <v>187755</v>
      </c>
      <c r="F147" s="7">
        <f>SUM(F135:F146)</f>
        <v>181233.66999999998</v>
      </c>
      <c r="G147" s="7">
        <f>SUM(G135:G146)</f>
        <v>189630</v>
      </c>
      <c r="H147" s="9">
        <f t="shared" si="2"/>
        <v>9.9864184708795545E-3</v>
      </c>
    </row>
    <row r="148" spans="1:8" ht="18.75" customHeight="1" x14ac:dyDescent="0.3">
      <c r="A148" s="1"/>
      <c r="B148" s="1"/>
      <c r="C148" s="2"/>
      <c r="D148" s="2"/>
      <c r="E148" s="2"/>
      <c r="F148" s="3"/>
      <c r="G148" s="3"/>
      <c r="H148" s="9"/>
    </row>
    <row r="149" spans="1:8" ht="18.75" customHeight="1" x14ac:dyDescent="0.3">
      <c r="A149" s="6" t="s">
        <v>204</v>
      </c>
      <c r="B149" s="6" t="s">
        <v>205</v>
      </c>
      <c r="C149" s="7" t="s">
        <v>9</v>
      </c>
      <c r="D149" s="7" t="s">
        <v>9</v>
      </c>
      <c r="E149" s="7" t="s">
        <v>9</v>
      </c>
      <c r="H149" s="9"/>
    </row>
    <row r="150" spans="1:8" ht="18.75" customHeight="1" x14ac:dyDescent="0.3">
      <c r="A150" s="6" t="s">
        <v>206</v>
      </c>
      <c r="B150" s="6" t="s">
        <v>172</v>
      </c>
      <c r="C150" s="7">
        <v>62526.51</v>
      </c>
      <c r="D150" s="7">
        <v>66565.27</v>
      </c>
      <c r="E150" s="7">
        <v>64688</v>
      </c>
      <c r="F150" s="7">
        <v>64287</v>
      </c>
      <c r="G150" s="7">
        <f>'[1]modified salary link 2023'!H24</f>
        <v>66443.936000000002</v>
      </c>
      <c r="H150" s="9">
        <f t="shared" si="2"/>
        <v>2.7144694533762115E-2</v>
      </c>
    </row>
    <row r="151" spans="1:8" ht="18.75" customHeight="1" x14ac:dyDescent="0.3">
      <c r="A151" s="6" t="s">
        <v>207</v>
      </c>
      <c r="B151" s="6" t="s">
        <v>174</v>
      </c>
      <c r="C151" s="7">
        <v>244.69</v>
      </c>
      <c r="D151" s="7">
        <v>746.34</v>
      </c>
      <c r="E151" s="7">
        <v>800</v>
      </c>
      <c r="F151" s="7">
        <v>301.3</v>
      </c>
      <c r="G151" s="7">
        <v>800</v>
      </c>
      <c r="H151" s="9">
        <f t="shared" si="2"/>
        <v>0</v>
      </c>
    </row>
    <row r="152" spans="1:8" ht="18.75" customHeight="1" x14ac:dyDescent="0.3">
      <c r="A152" s="6" t="s">
        <v>208</v>
      </c>
      <c r="B152" s="6" t="s">
        <v>209</v>
      </c>
      <c r="C152" s="7">
        <v>1906.87</v>
      </c>
      <c r="D152" s="7">
        <v>2031.93</v>
      </c>
      <c r="E152" s="7">
        <v>2200</v>
      </c>
      <c r="F152" s="7">
        <v>2223</v>
      </c>
      <c r="G152" s="7">
        <f>F152/9*12</f>
        <v>2964</v>
      </c>
      <c r="H152" s="9">
        <f t="shared" si="2"/>
        <v>0.34727272727272718</v>
      </c>
    </row>
    <row r="153" spans="1:8" ht="18.75" customHeight="1" x14ac:dyDescent="0.3">
      <c r="A153" s="6" t="s">
        <v>210</v>
      </c>
      <c r="B153" s="6" t="s">
        <v>191</v>
      </c>
      <c r="C153" s="7">
        <v>753.64</v>
      </c>
      <c r="D153" s="7">
        <v>1431.92</v>
      </c>
      <c r="E153" s="7">
        <v>1600</v>
      </c>
      <c r="F153" s="7">
        <v>785.79</v>
      </c>
      <c r="G153" s="7">
        <v>1600</v>
      </c>
      <c r="H153" s="9">
        <f t="shared" si="2"/>
        <v>0</v>
      </c>
    </row>
    <row r="154" spans="1:8" ht="18.75" customHeight="1" x14ac:dyDescent="0.3">
      <c r="A154" s="6" t="s">
        <v>211</v>
      </c>
      <c r="B154" s="6" t="s">
        <v>212</v>
      </c>
      <c r="C154" s="7">
        <v>2185</v>
      </c>
      <c r="D154" s="7">
        <v>2958.3</v>
      </c>
      <c r="E154" s="7">
        <v>5500</v>
      </c>
      <c r="F154" s="7">
        <v>3457.05</v>
      </c>
      <c r="G154" s="7">
        <v>3000</v>
      </c>
      <c r="H154" s="9">
        <f t="shared" si="2"/>
        <v>-0.45454545454545459</v>
      </c>
    </row>
    <row r="155" spans="1:8" ht="18.75" customHeight="1" x14ac:dyDescent="0.3">
      <c r="A155" s="6" t="s">
        <v>213</v>
      </c>
      <c r="B155" s="6" t="s">
        <v>214</v>
      </c>
      <c r="C155" s="7">
        <v>1834</v>
      </c>
      <c r="D155" s="7">
        <v>1834</v>
      </c>
      <c r="E155" s="7">
        <v>1900</v>
      </c>
      <c r="F155" s="7">
        <v>1834</v>
      </c>
      <c r="G155" s="7">
        <v>1900</v>
      </c>
      <c r="H155" s="9">
        <f t="shared" si="2"/>
        <v>0</v>
      </c>
    </row>
    <row r="156" spans="1:8" ht="18.75" customHeight="1" x14ac:dyDescent="0.3">
      <c r="A156" s="6" t="s">
        <v>215</v>
      </c>
      <c r="B156" s="6" t="s">
        <v>180</v>
      </c>
      <c r="C156" s="7">
        <v>287.08</v>
      </c>
      <c r="D156" s="7">
        <v>492.09</v>
      </c>
      <c r="E156" s="7">
        <v>300</v>
      </c>
      <c r="F156" s="7">
        <v>265</v>
      </c>
      <c r="G156" s="7">
        <v>300</v>
      </c>
      <c r="H156" s="9">
        <f t="shared" si="2"/>
        <v>0</v>
      </c>
    </row>
    <row r="157" spans="1:8" ht="18.75" customHeight="1" thickBot="1" x14ac:dyDescent="0.35">
      <c r="A157" s="10" t="s">
        <v>216</v>
      </c>
      <c r="B157" s="10" t="s">
        <v>182</v>
      </c>
      <c r="C157" s="11">
        <v>1035.18</v>
      </c>
      <c r="D157" s="11">
        <v>1223.6500000000001</v>
      </c>
      <c r="E157" s="11">
        <v>1600</v>
      </c>
      <c r="F157" s="11">
        <v>797.85</v>
      </c>
      <c r="G157" s="11">
        <v>1600</v>
      </c>
      <c r="H157" s="9">
        <f t="shared" si="2"/>
        <v>0</v>
      </c>
    </row>
    <row r="158" spans="1:8" ht="18.75" customHeight="1" x14ac:dyDescent="0.3">
      <c r="A158" s="6" t="s">
        <v>9</v>
      </c>
      <c r="B158" s="6" t="s">
        <v>183</v>
      </c>
      <c r="C158" s="7">
        <f>SUM(C150:C157)</f>
        <v>70772.97</v>
      </c>
      <c r="D158" s="7">
        <f>SUM(D150:D157)</f>
        <v>77283.499999999985</v>
      </c>
      <c r="E158" s="7">
        <f>SUM(E150:E157)</f>
        <v>78588</v>
      </c>
      <c r="F158" s="7">
        <f>SUM(F150:F157)</f>
        <v>73950.990000000005</v>
      </c>
      <c r="G158" s="7">
        <f>SUM(G150:G157)</f>
        <v>78607.936000000002</v>
      </c>
      <c r="H158" s="9">
        <f t="shared" si="2"/>
        <v>2.5367740621984325E-4</v>
      </c>
    </row>
    <row r="159" spans="1:8" ht="18.75" customHeight="1" x14ac:dyDescent="0.3">
      <c r="A159" s="6" t="s">
        <v>9</v>
      </c>
      <c r="B159" s="6" t="s">
        <v>9</v>
      </c>
      <c r="C159" s="7"/>
      <c r="D159" s="7"/>
      <c r="E159" s="7"/>
      <c r="H159" s="9"/>
    </row>
    <row r="160" spans="1:8" ht="18.75" customHeight="1" x14ac:dyDescent="0.3">
      <c r="A160" s="1" t="s">
        <v>0</v>
      </c>
      <c r="B160" s="1" t="s">
        <v>1</v>
      </c>
      <c r="C160" s="2" t="s">
        <v>2</v>
      </c>
      <c r="D160" s="2" t="s">
        <v>3</v>
      </c>
      <c r="E160" s="2" t="s">
        <v>4</v>
      </c>
      <c r="F160" s="3" t="s">
        <v>5</v>
      </c>
      <c r="G160" s="3" t="s">
        <v>505</v>
      </c>
      <c r="H160" s="9"/>
    </row>
    <row r="161" spans="1:8" ht="18.75" customHeight="1" x14ac:dyDescent="0.3">
      <c r="A161" s="6" t="s">
        <v>217</v>
      </c>
      <c r="B161" s="6" t="s">
        <v>218</v>
      </c>
      <c r="C161" s="7" t="s">
        <v>9</v>
      </c>
      <c r="D161" s="7" t="s">
        <v>9</v>
      </c>
      <c r="E161" s="7" t="s">
        <v>9</v>
      </c>
      <c r="H161" s="9"/>
    </row>
    <row r="162" spans="1:8" ht="18.75" customHeight="1" x14ac:dyDescent="0.3">
      <c r="A162" s="6" t="s">
        <v>219</v>
      </c>
      <c r="B162" s="6" t="s">
        <v>172</v>
      </c>
      <c r="C162" s="7">
        <v>4333.5</v>
      </c>
      <c r="D162" s="7">
        <v>4102.2</v>
      </c>
      <c r="E162" s="7">
        <v>4400</v>
      </c>
      <c r="F162" s="7">
        <v>0</v>
      </c>
      <c r="G162" s="7">
        <v>4400</v>
      </c>
      <c r="H162" s="9">
        <f t="shared" si="2"/>
        <v>0</v>
      </c>
    </row>
    <row r="163" spans="1:8" ht="18.75" customHeight="1" x14ac:dyDescent="0.3">
      <c r="A163" s="12" t="s">
        <v>220</v>
      </c>
      <c r="B163" s="6" t="s">
        <v>221</v>
      </c>
      <c r="C163" s="7">
        <v>120121.31</v>
      </c>
      <c r="D163" s="7">
        <v>113150.89</v>
      </c>
      <c r="E163" s="7">
        <v>112599</v>
      </c>
      <c r="F163" s="7">
        <v>118330</v>
      </c>
      <c r="G163" s="7">
        <v>98335</v>
      </c>
      <c r="H163" s="9">
        <f t="shared" si="2"/>
        <v>-0.12667963303404117</v>
      </c>
    </row>
    <row r="164" spans="1:8" ht="18.75" customHeight="1" x14ac:dyDescent="0.3">
      <c r="A164" s="6" t="s">
        <v>222</v>
      </c>
      <c r="B164" s="6" t="s">
        <v>174</v>
      </c>
      <c r="C164" s="7">
        <v>1964.73</v>
      </c>
      <c r="D164" s="7">
        <v>2119.27</v>
      </c>
      <c r="E164" s="7">
        <v>2400</v>
      </c>
      <c r="F164" s="7">
        <v>6598.54</v>
      </c>
      <c r="G164" s="7">
        <v>5000</v>
      </c>
      <c r="H164" s="9">
        <f t="shared" si="2"/>
        <v>1.0833333333333335</v>
      </c>
    </row>
    <row r="165" spans="1:8" ht="18.75" customHeight="1" thickBot="1" x14ac:dyDescent="0.35">
      <c r="A165" s="10" t="s">
        <v>223</v>
      </c>
      <c r="B165" s="10" t="s">
        <v>224</v>
      </c>
      <c r="C165" s="11">
        <v>0</v>
      </c>
      <c r="D165" s="11">
        <v>344.5</v>
      </c>
      <c r="E165" s="11">
        <v>350</v>
      </c>
      <c r="F165" s="11">
        <v>344.5</v>
      </c>
      <c r="G165" s="11">
        <v>350</v>
      </c>
      <c r="H165" s="9">
        <f t="shared" si="2"/>
        <v>0</v>
      </c>
    </row>
    <row r="166" spans="1:8" ht="18.75" customHeight="1" x14ac:dyDescent="0.3">
      <c r="A166" s="6" t="s">
        <v>9</v>
      </c>
      <c r="B166" s="6" t="s">
        <v>183</v>
      </c>
      <c r="C166" s="7">
        <f>SUM(C162:C165)</f>
        <v>126419.54</v>
      </c>
      <c r="D166" s="7">
        <f>SUM(D162:D165)</f>
        <v>119716.86</v>
      </c>
      <c r="E166" s="7">
        <f>SUM(E162:E165)</f>
        <v>119749</v>
      </c>
      <c r="F166" s="7">
        <f>SUM(F162:F165)</f>
        <v>125273.04</v>
      </c>
      <c r="G166" s="7">
        <f>SUM(G162:G165)</f>
        <v>108085</v>
      </c>
      <c r="H166" s="9">
        <f t="shared" si="2"/>
        <v>-9.7403736148109821E-2</v>
      </c>
    </row>
    <row r="167" spans="1:8" ht="18.75" customHeight="1" x14ac:dyDescent="0.3">
      <c r="A167" s="6" t="s">
        <v>9</v>
      </c>
      <c r="B167" s="6" t="s">
        <v>9</v>
      </c>
      <c r="C167" s="7"/>
      <c r="D167" s="7"/>
      <c r="E167" s="7"/>
      <c r="H167" s="9"/>
    </row>
    <row r="168" spans="1:8" ht="18.75" customHeight="1" x14ac:dyDescent="0.3">
      <c r="A168" s="6" t="s">
        <v>225</v>
      </c>
      <c r="B168" s="6" t="s">
        <v>226</v>
      </c>
      <c r="C168" s="7" t="s">
        <v>9</v>
      </c>
      <c r="D168" s="7" t="s">
        <v>9</v>
      </c>
      <c r="E168" s="7" t="s">
        <v>9</v>
      </c>
      <c r="H168" s="9"/>
    </row>
    <row r="169" spans="1:8" ht="18.75" customHeight="1" x14ac:dyDescent="0.3">
      <c r="A169" s="6" t="s">
        <v>227</v>
      </c>
      <c r="B169" s="6" t="s">
        <v>226</v>
      </c>
      <c r="C169" s="7">
        <v>53606.19</v>
      </c>
      <c r="D169" s="7">
        <v>38400.35</v>
      </c>
      <c r="E169" s="7">
        <v>25000</v>
      </c>
      <c r="F169" s="7">
        <v>54740</v>
      </c>
      <c r="G169" s="7">
        <v>39000</v>
      </c>
      <c r="H169" s="9">
        <f t="shared" si="2"/>
        <v>0.56000000000000005</v>
      </c>
    </row>
    <row r="170" spans="1:8" ht="18.75" customHeight="1" x14ac:dyDescent="0.3">
      <c r="A170" s="6" t="s">
        <v>228</v>
      </c>
      <c r="B170" s="6" t="s">
        <v>229</v>
      </c>
      <c r="C170" s="7">
        <v>45646.6</v>
      </c>
      <c r="D170" s="7">
        <v>57491.3</v>
      </c>
      <c r="E170" s="7">
        <v>45000</v>
      </c>
      <c r="F170" s="7">
        <v>56284</v>
      </c>
      <c r="G170" s="7">
        <v>55000</v>
      </c>
      <c r="H170" s="9">
        <f t="shared" si="2"/>
        <v>0.22222222222222232</v>
      </c>
    </row>
    <row r="171" spans="1:8" ht="18.75" customHeight="1" x14ac:dyDescent="0.3">
      <c r="A171" s="6" t="s">
        <v>230</v>
      </c>
      <c r="B171" s="6" t="s">
        <v>226</v>
      </c>
      <c r="C171" s="7">
        <v>6776</v>
      </c>
      <c r="D171" s="7">
        <v>1008</v>
      </c>
      <c r="E171" s="7">
        <v>1000</v>
      </c>
      <c r="F171" s="7">
        <v>5016.04</v>
      </c>
      <c r="G171" s="7">
        <v>1000</v>
      </c>
      <c r="H171" s="9">
        <f t="shared" si="2"/>
        <v>0</v>
      </c>
    </row>
    <row r="172" spans="1:8" ht="18.75" customHeight="1" thickBot="1" x14ac:dyDescent="0.35">
      <c r="A172" s="10" t="s">
        <v>231</v>
      </c>
      <c r="B172" s="10" t="s">
        <v>232</v>
      </c>
      <c r="C172" s="11">
        <v>392</v>
      </c>
      <c r="D172" s="11">
        <v>0</v>
      </c>
      <c r="E172" s="11">
        <v>1000</v>
      </c>
      <c r="F172" s="11">
        <v>0</v>
      </c>
      <c r="G172" s="11">
        <v>1000</v>
      </c>
      <c r="H172" s="9">
        <f t="shared" si="2"/>
        <v>0</v>
      </c>
    </row>
    <row r="173" spans="1:8" ht="18.75" customHeight="1" x14ac:dyDescent="0.3">
      <c r="A173" s="6" t="s">
        <v>9</v>
      </c>
      <c r="B173" s="6" t="s">
        <v>183</v>
      </c>
      <c r="C173" s="7">
        <f>SUM(C169:C172)</f>
        <v>106420.79000000001</v>
      </c>
      <c r="D173" s="7">
        <f>SUM(D169:D172)</f>
        <v>96899.65</v>
      </c>
      <c r="E173" s="7">
        <f>SUM(E169:E172)</f>
        <v>72000</v>
      </c>
      <c r="F173" s="7">
        <f>SUM(F169:F172)</f>
        <v>116040.04</v>
      </c>
      <c r="G173" s="7">
        <f>SUM(G169:G172)</f>
        <v>96000</v>
      </c>
      <c r="H173" s="9">
        <f t="shared" si="2"/>
        <v>0.33333333333333326</v>
      </c>
    </row>
    <row r="174" spans="1:8" ht="18.75" customHeight="1" x14ac:dyDescent="0.3">
      <c r="A174" s="1"/>
      <c r="B174" s="1"/>
      <c r="C174" s="2"/>
      <c r="D174" s="2"/>
      <c r="E174" s="2"/>
      <c r="F174" s="3"/>
      <c r="G174" s="3"/>
      <c r="H174" s="9"/>
    </row>
    <row r="175" spans="1:8" ht="18.75" customHeight="1" x14ac:dyDescent="0.3">
      <c r="A175" s="6" t="s">
        <v>233</v>
      </c>
      <c r="B175" s="6" t="s">
        <v>234</v>
      </c>
      <c r="C175" s="7" t="s">
        <v>9</v>
      </c>
      <c r="D175" s="7" t="s">
        <v>9</v>
      </c>
      <c r="E175" s="7" t="s">
        <v>9</v>
      </c>
      <c r="H175" s="9"/>
    </row>
    <row r="176" spans="1:8" ht="18.75" customHeight="1" x14ac:dyDescent="0.3">
      <c r="A176" s="6" t="s">
        <v>235</v>
      </c>
      <c r="B176" s="6" t="s">
        <v>236</v>
      </c>
      <c r="C176" s="7">
        <v>5110.43</v>
      </c>
      <c r="D176" s="7">
        <v>6599.9</v>
      </c>
      <c r="E176" s="7">
        <v>5000</v>
      </c>
      <c r="F176" s="7">
        <v>6043.12</v>
      </c>
      <c r="G176" s="7">
        <v>7500</v>
      </c>
      <c r="H176" s="9">
        <f t="shared" si="2"/>
        <v>0.5</v>
      </c>
    </row>
    <row r="177" spans="1:8" ht="18.75" customHeight="1" x14ac:dyDescent="0.3">
      <c r="A177" s="6" t="s">
        <v>237</v>
      </c>
      <c r="B177" s="6" t="s">
        <v>238</v>
      </c>
      <c r="C177" s="7">
        <v>57667.96</v>
      </c>
      <c r="D177" s="7">
        <v>46603.43</v>
      </c>
      <c r="E177" s="7">
        <v>52306</v>
      </c>
      <c r="F177" s="7">
        <v>69733</v>
      </c>
      <c r="G177" s="7">
        <f>[1]IT!B7</f>
        <v>72207</v>
      </c>
      <c r="H177" s="9">
        <f t="shared" si="2"/>
        <v>0.38047260352540824</v>
      </c>
    </row>
    <row r="178" spans="1:8" ht="18.75" customHeight="1" x14ac:dyDescent="0.3">
      <c r="A178" s="6" t="s">
        <v>239</v>
      </c>
      <c r="B178" s="6" t="s">
        <v>240</v>
      </c>
      <c r="C178" s="7">
        <v>7708</v>
      </c>
      <c r="D178" s="7">
        <v>9556.5</v>
      </c>
      <c r="E178" s="7">
        <v>10230</v>
      </c>
      <c r="F178" s="7">
        <v>13468</v>
      </c>
      <c r="G178" s="7">
        <v>14000</v>
      </c>
      <c r="H178" s="9">
        <f t="shared" si="2"/>
        <v>0.36852394916911035</v>
      </c>
    </row>
    <row r="179" spans="1:8" ht="18.75" customHeight="1" x14ac:dyDescent="0.3">
      <c r="A179" s="6" t="s">
        <v>241</v>
      </c>
      <c r="B179" s="6" t="s">
        <v>242</v>
      </c>
      <c r="C179" s="7">
        <v>69004.179999999993</v>
      </c>
      <c r="D179" s="7">
        <v>84224.67</v>
      </c>
      <c r="E179" s="7">
        <v>113684</v>
      </c>
      <c r="F179" s="7">
        <v>91238</v>
      </c>
      <c r="G179" s="7">
        <f>[1]Software!C29</f>
        <v>129685.11</v>
      </c>
      <c r="H179" s="9">
        <f t="shared" si="2"/>
        <v>0.14075076527919506</v>
      </c>
    </row>
    <row r="180" spans="1:8" ht="18.75" customHeight="1" thickBot="1" x14ac:dyDescent="0.35">
      <c r="A180" s="10" t="s">
        <v>243</v>
      </c>
      <c r="B180" s="10" t="s">
        <v>244</v>
      </c>
      <c r="C180" s="11">
        <v>4597.22</v>
      </c>
      <c r="D180" s="11">
        <v>2072.83</v>
      </c>
      <c r="E180" s="11">
        <v>13010</v>
      </c>
      <c r="F180" s="11">
        <v>16976</v>
      </c>
      <c r="G180" s="11">
        <f>[1]Hardware!C10</f>
        <v>9500</v>
      </c>
      <c r="H180" s="9">
        <f t="shared" si="2"/>
        <v>-0.26979246733282092</v>
      </c>
    </row>
    <row r="181" spans="1:8" ht="18.75" customHeight="1" x14ac:dyDescent="0.3">
      <c r="A181" s="6" t="s">
        <v>9</v>
      </c>
      <c r="B181" s="6" t="s">
        <v>183</v>
      </c>
      <c r="C181" s="7">
        <f>SUM(C176:C180)</f>
        <v>144087.79</v>
      </c>
      <c r="D181" s="7">
        <f>SUM(D176:D180)</f>
        <v>149057.32999999999</v>
      </c>
      <c r="E181" s="7">
        <f>SUM(E176:E180)</f>
        <v>194230</v>
      </c>
      <c r="F181" s="7">
        <f>SUM(F176:F180)</f>
        <v>197458.12</v>
      </c>
      <c r="G181" s="7">
        <f>SUM(G176:G180)</f>
        <v>232892.11</v>
      </c>
      <c r="H181" s="9">
        <f t="shared" si="2"/>
        <v>0.19905323585439927</v>
      </c>
    </row>
    <row r="182" spans="1:8" ht="18.75" customHeight="1" x14ac:dyDescent="0.3">
      <c r="A182" s="6" t="s">
        <v>9</v>
      </c>
      <c r="B182" s="6" t="s">
        <v>9</v>
      </c>
      <c r="C182" s="7"/>
      <c r="D182" s="7"/>
      <c r="E182" s="7"/>
      <c r="H182" s="9"/>
    </row>
    <row r="183" spans="1:8" ht="18.75" customHeight="1" x14ac:dyDescent="0.3">
      <c r="A183" s="6" t="s">
        <v>245</v>
      </c>
      <c r="B183" s="6" t="s">
        <v>246</v>
      </c>
      <c r="C183" s="7" t="s">
        <v>9</v>
      </c>
      <c r="D183" s="7" t="s">
        <v>9</v>
      </c>
      <c r="E183" s="7" t="s">
        <v>9</v>
      </c>
      <c r="H183" s="9"/>
    </row>
    <row r="184" spans="1:8" ht="18.75" customHeight="1" thickBot="1" x14ac:dyDescent="0.35">
      <c r="A184" s="10" t="s">
        <v>247</v>
      </c>
      <c r="B184" s="10" t="s">
        <v>248</v>
      </c>
      <c r="C184" s="11">
        <v>40286.5</v>
      </c>
      <c r="D184" s="11">
        <v>165454.85999999999</v>
      </c>
      <c r="E184" s="11">
        <v>197000</v>
      </c>
      <c r="F184" s="11">
        <v>82073</v>
      </c>
      <c r="G184" s="11">
        <v>96580</v>
      </c>
      <c r="H184" s="9">
        <f t="shared" si="2"/>
        <v>-0.50974619289340106</v>
      </c>
    </row>
    <row r="185" spans="1:8" ht="18.75" customHeight="1" x14ac:dyDescent="0.3">
      <c r="A185" s="6" t="s">
        <v>9</v>
      </c>
      <c r="B185" s="6" t="s">
        <v>183</v>
      </c>
      <c r="C185" s="7">
        <f>SUM(C184)</f>
        <v>40286.5</v>
      </c>
      <c r="D185" s="7">
        <f>SUM(D184)</f>
        <v>165454.85999999999</v>
      </c>
      <c r="E185" s="7">
        <f>SUM(E184)</f>
        <v>197000</v>
      </c>
      <c r="F185" s="7">
        <f>SUM(F184)</f>
        <v>82073</v>
      </c>
      <c r="G185" s="7">
        <f>SUM(G184)</f>
        <v>96580</v>
      </c>
      <c r="H185" s="9">
        <f t="shared" si="2"/>
        <v>-0.50974619289340106</v>
      </c>
    </row>
    <row r="186" spans="1:8" ht="18.75" customHeight="1" x14ac:dyDescent="0.3">
      <c r="A186" s="6" t="s">
        <v>9</v>
      </c>
      <c r="B186" s="6" t="s">
        <v>9</v>
      </c>
      <c r="C186" s="7"/>
      <c r="D186" s="7"/>
      <c r="E186" s="7"/>
      <c r="H186" s="9"/>
    </row>
    <row r="187" spans="1:8" ht="18.75" customHeight="1" x14ac:dyDescent="0.3">
      <c r="A187" s="6" t="s">
        <v>249</v>
      </c>
      <c r="B187" s="6" t="s">
        <v>250</v>
      </c>
      <c r="C187" s="7" t="s">
        <v>9</v>
      </c>
      <c r="D187" s="7" t="s">
        <v>9</v>
      </c>
      <c r="E187" s="7" t="s">
        <v>9</v>
      </c>
      <c r="H187" s="9"/>
    </row>
    <row r="188" spans="1:8" ht="18.75" customHeight="1" x14ac:dyDescent="0.3">
      <c r="A188" s="6" t="s">
        <v>251</v>
      </c>
      <c r="B188" s="6" t="s">
        <v>172</v>
      </c>
      <c r="C188" s="7">
        <v>12648.06</v>
      </c>
      <c r="D188" s="7">
        <v>17461.759999999998</v>
      </c>
      <c r="E188" s="7">
        <v>14341</v>
      </c>
      <c r="F188" s="7">
        <v>16852</v>
      </c>
      <c r="G188" s="7">
        <f>E188*1.03</f>
        <v>14771.23</v>
      </c>
      <c r="H188" s="9">
        <f t="shared" si="2"/>
        <v>3.0000000000000027E-2</v>
      </c>
    </row>
    <row r="189" spans="1:8" ht="18.75" customHeight="1" x14ac:dyDescent="0.3">
      <c r="A189" s="6" t="s">
        <v>252</v>
      </c>
      <c r="B189" s="6" t="s">
        <v>236</v>
      </c>
      <c r="C189" s="7">
        <v>2668.59</v>
      </c>
      <c r="D189" s="7">
        <v>4102.8900000000003</v>
      </c>
      <c r="E189" s="7">
        <v>3000</v>
      </c>
      <c r="F189" s="7">
        <v>3089</v>
      </c>
      <c r="G189" s="7">
        <v>3000</v>
      </c>
      <c r="H189" s="9">
        <f t="shared" si="2"/>
        <v>0</v>
      </c>
    </row>
    <row r="190" spans="1:8" ht="18.75" customHeight="1" x14ac:dyDescent="0.3">
      <c r="A190" s="6" t="s">
        <v>253</v>
      </c>
      <c r="B190" s="6" t="s">
        <v>254</v>
      </c>
      <c r="C190" s="7">
        <v>86467.65</v>
      </c>
      <c r="D190" s="7">
        <v>87831.42</v>
      </c>
      <c r="E190" s="7">
        <v>112185</v>
      </c>
      <c r="F190" s="7">
        <v>90305</v>
      </c>
      <c r="G190" s="7">
        <v>100000</v>
      </c>
      <c r="H190" s="9">
        <f t="shared" si="2"/>
        <v>-0.10861523376565496</v>
      </c>
    </row>
    <row r="191" spans="1:8" ht="18.75" customHeight="1" x14ac:dyDescent="0.3">
      <c r="A191" s="6" t="s">
        <v>255</v>
      </c>
      <c r="B191" s="6" t="s">
        <v>256</v>
      </c>
      <c r="C191" s="7">
        <v>11251.9</v>
      </c>
      <c r="D191" s="7">
        <v>11344.27</v>
      </c>
      <c r="E191" s="7">
        <v>10600</v>
      </c>
      <c r="F191" s="7">
        <v>10546</v>
      </c>
      <c r="G191" s="7">
        <v>9500</v>
      </c>
      <c r="H191" s="9">
        <f t="shared" si="2"/>
        <v>-0.10377358490566035</v>
      </c>
    </row>
    <row r="192" spans="1:8" ht="18.75" customHeight="1" x14ac:dyDescent="0.3">
      <c r="A192" s="6" t="s">
        <v>257</v>
      </c>
      <c r="B192" s="6" t="s">
        <v>258</v>
      </c>
      <c r="C192" s="7">
        <v>23329.86</v>
      </c>
      <c r="D192" s="7">
        <v>18260.05</v>
      </c>
      <c r="E192" s="7">
        <v>26676</v>
      </c>
      <c r="F192" s="7">
        <v>18436</v>
      </c>
      <c r="G192" s="7">
        <v>21000</v>
      </c>
      <c r="H192" s="9">
        <f t="shared" si="2"/>
        <v>-0.21277552856500226</v>
      </c>
    </row>
    <row r="193" spans="1:8" ht="18.75" customHeight="1" x14ac:dyDescent="0.3">
      <c r="A193" s="6" t="s">
        <v>259</v>
      </c>
      <c r="B193" s="6" t="s">
        <v>260</v>
      </c>
      <c r="C193" s="7">
        <v>25473.69</v>
      </c>
      <c r="D193" s="7">
        <v>30453.73</v>
      </c>
      <c r="E193" s="7">
        <v>32000</v>
      </c>
      <c r="F193" s="7">
        <v>21346</v>
      </c>
      <c r="G193" s="7">
        <f>F193/7*12</f>
        <v>36593.142857142855</v>
      </c>
      <c r="H193" s="9">
        <f t="shared" si="2"/>
        <v>0.14353571428571432</v>
      </c>
    </row>
    <row r="194" spans="1:8" ht="18.75" customHeight="1" x14ac:dyDescent="0.3">
      <c r="A194" s="12" t="s">
        <v>261</v>
      </c>
      <c r="B194" s="6" t="s">
        <v>262</v>
      </c>
      <c r="C194" s="7">
        <v>5308.14</v>
      </c>
      <c r="D194" s="7">
        <v>4246.3100000000004</v>
      </c>
      <c r="E194" s="7">
        <v>5400</v>
      </c>
      <c r="F194" s="7">
        <v>5774</v>
      </c>
      <c r="G194" s="7">
        <v>5842</v>
      </c>
      <c r="H194" s="9">
        <f t="shared" si="2"/>
        <v>8.1851851851851842E-2</v>
      </c>
    </row>
    <row r="195" spans="1:8" ht="18.75" customHeight="1" thickBot="1" x14ac:dyDescent="0.35">
      <c r="A195" s="16" t="s">
        <v>263</v>
      </c>
      <c r="B195" s="10" t="s">
        <v>262</v>
      </c>
      <c r="C195" s="11">
        <v>480</v>
      </c>
      <c r="D195" s="11">
        <v>440</v>
      </c>
      <c r="E195" s="11">
        <v>500</v>
      </c>
      <c r="F195" s="11">
        <v>440</v>
      </c>
      <c r="G195" s="11">
        <v>508</v>
      </c>
      <c r="H195" s="9">
        <f t="shared" si="2"/>
        <v>1.6000000000000014E-2</v>
      </c>
    </row>
    <row r="196" spans="1:8" ht="18.75" customHeight="1" x14ac:dyDescent="0.3">
      <c r="A196" s="6" t="s">
        <v>9</v>
      </c>
      <c r="B196" s="6" t="s">
        <v>183</v>
      </c>
      <c r="C196" s="7">
        <f>SUM(C188:C195)</f>
        <v>167627.89000000001</v>
      </c>
      <c r="D196" s="7">
        <f>SUM(D188:D195)</f>
        <v>174140.43</v>
      </c>
      <c r="E196" s="7">
        <f>SUM(E188:E195)</f>
        <v>204702</v>
      </c>
      <c r="F196" s="7">
        <f>SUM(F188:F195)</f>
        <v>166788</v>
      </c>
      <c r="G196" s="7">
        <f>SUM(G188:G195)</f>
        <v>191214.37285714282</v>
      </c>
      <c r="H196" s="9">
        <f t="shared" si="2"/>
        <v>-6.5889083364389145E-2</v>
      </c>
    </row>
    <row r="197" spans="1:8" ht="18.75" customHeight="1" x14ac:dyDescent="0.3">
      <c r="A197" s="1" t="s">
        <v>0</v>
      </c>
      <c r="B197" s="1" t="s">
        <v>1</v>
      </c>
      <c r="C197" s="2" t="s">
        <v>2</v>
      </c>
      <c r="D197" s="2" t="s">
        <v>3</v>
      </c>
      <c r="E197" s="2" t="s">
        <v>4</v>
      </c>
      <c r="F197" s="3" t="s">
        <v>5</v>
      </c>
      <c r="G197" s="3" t="s">
        <v>505</v>
      </c>
      <c r="H197" s="9"/>
    </row>
    <row r="198" spans="1:8" ht="18.75" customHeight="1" x14ac:dyDescent="0.3">
      <c r="A198" s="6" t="s">
        <v>264</v>
      </c>
      <c r="B198" s="6" t="s">
        <v>265</v>
      </c>
      <c r="C198" s="7" t="s">
        <v>9</v>
      </c>
      <c r="D198" s="7" t="s">
        <v>9</v>
      </c>
      <c r="E198" s="7" t="s">
        <v>9</v>
      </c>
      <c r="H198" s="9"/>
    </row>
    <row r="199" spans="1:8" ht="18.75" customHeight="1" x14ac:dyDescent="0.3">
      <c r="A199" s="12" t="s">
        <v>266</v>
      </c>
      <c r="B199" s="6" t="s">
        <v>172</v>
      </c>
      <c r="C199" s="7">
        <v>517261.69</v>
      </c>
      <c r="D199" s="7">
        <v>568252.80000000005</v>
      </c>
      <c r="E199" s="7">
        <v>556864</v>
      </c>
      <c r="F199" s="7">
        <v>481569</v>
      </c>
      <c r="G199" s="7">
        <v>567542</v>
      </c>
      <c r="H199" s="9">
        <f t="shared" ref="H199:H262" si="3">G199/E199-1</f>
        <v>1.917523847833591E-2</v>
      </c>
    </row>
    <row r="200" spans="1:8" ht="18.75" customHeight="1" x14ac:dyDescent="0.3">
      <c r="A200" s="6" t="s">
        <v>267</v>
      </c>
      <c r="B200" s="6" t="s">
        <v>268</v>
      </c>
      <c r="C200" s="7">
        <v>2338800.12</v>
      </c>
      <c r="D200" s="7">
        <v>2597655.7799999998</v>
      </c>
      <c r="E200" s="7">
        <v>2832518</v>
      </c>
      <c r="F200" s="7">
        <v>2433530</v>
      </c>
      <c r="G200" s="7">
        <v>2758952</v>
      </c>
      <c r="H200" s="9">
        <f t="shared" si="3"/>
        <v>-2.5971944397175983E-2</v>
      </c>
    </row>
    <row r="201" spans="1:8" ht="18.75" customHeight="1" x14ac:dyDescent="0.3">
      <c r="A201" s="6" t="s">
        <v>269</v>
      </c>
      <c r="B201" s="6" t="s">
        <v>270</v>
      </c>
      <c r="C201" s="7">
        <v>9561.76</v>
      </c>
      <c r="D201" s="7">
        <v>6329.2</v>
      </c>
      <c r="E201" s="7">
        <v>0</v>
      </c>
      <c r="F201" s="7">
        <v>0</v>
      </c>
      <c r="G201" s="7">
        <v>0</v>
      </c>
      <c r="H201" s="9">
        <v>0</v>
      </c>
    </row>
    <row r="202" spans="1:8" ht="18.75" customHeight="1" x14ac:dyDescent="0.3">
      <c r="A202" s="6" t="s">
        <v>271</v>
      </c>
      <c r="B202" s="6" t="s">
        <v>272</v>
      </c>
      <c r="C202" s="7">
        <v>0</v>
      </c>
      <c r="D202" s="7">
        <v>0</v>
      </c>
      <c r="E202" s="7">
        <v>0</v>
      </c>
      <c r="F202" s="7">
        <v>0</v>
      </c>
      <c r="G202" s="7">
        <v>0</v>
      </c>
      <c r="H202" s="9">
        <v>0</v>
      </c>
    </row>
    <row r="203" spans="1:8" ht="18.75" customHeight="1" x14ac:dyDescent="0.3">
      <c r="A203" s="6" t="s">
        <v>273</v>
      </c>
      <c r="B203" s="6" t="s">
        <v>274</v>
      </c>
      <c r="C203" s="7">
        <v>100218.57</v>
      </c>
      <c r="D203" s="7">
        <v>59835.01</v>
      </c>
      <c r="E203" s="7">
        <v>70000</v>
      </c>
      <c r="F203" s="7">
        <v>47729</v>
      </c>
      <c r="G203" s="7">
        <v>70000</v>
      </c>
      <c r="H203" s="9">
        <f t="shared" si="3"/>
        <v>0</v>
      </c>
    </row>
    <row r="204" spans="1:8" ht="18.75" customHeight="1" x14ac:dyDescent="0.3">
      <c r="A204" s="6" t="s">
        <v>275</v>
      </c>
      <c r="B204" s="6" t="s">
        <v>276</v>
      </c>
      <c r="C204" s="7">
        <v>9301.82</v>
      </c>
      <c r="D204" s="7">
        <v>7340.61</v>
      </c>
      <c r="E204" s="7">
        <v>15000</v>
      </c>
      <c r="F204" s="7">
        <v>6060</v>
      </c>
      <c r="G204" s="7">
        <v>15000</v>
      </c>
      <c r="H204" s="9">
        <f t="shared" si="3"/>
        <v>0</v>
      </c>
    </row>
    <row r="205" spans="1:8" ht="18.75" customHeight="1" x14ac:dyDescent="0.3">
      <c r="A205" s="6" t="s">
        <v>277</v>
      </c>
      <c r="B205" s="6" t="s">
        <v>278</v>
      </c>
      <c r="C205" s="7">
        <v>12029.14</v>
      </c>
      <c r="D205" s="7">
        <v>16677.93</v>
      </c>
      <c r="E205" s="7">
        <v>16000</v>
      </c>
      <c r="F205" s="7">
        <v>17864</v>
      </c>
      <c r="G205" s="7">
        <v>16000</v>
      </c>
      <c r="H205" s="9">
        <f t="shared" si="3"/>
        <v>0</v>
      </c>
    </row>
    <row r="206" spans="1:8" ht="18.75" customHeight="1" x14ac:dyDescent="0.3">
      <c r="A206" s="6" t="s">
        <v>279</v>
      </c>
      <c r="B206" s="6" t="s">
        <v>280</v>
      </c>
      <c r="C206" s="7">
        <v>8810.02</v>
      </c>
      <c r="D206" s="7">
        <v>9015.41</v>
      </c>
      <c r="E206" s="7">
        <v>10000</v>
      </c>
      <c r="F206" s="7">
        <v>0</v>
      </c>
      <c r="G206" s="7">
        <v>10000</v>
      </c>
      <c r="H206" s="9">
        <f t="shared" si="3"/>
        <v>0</v>
      </c>
    </row>
    <row r="207" spans="1:8" ht="18.75" customHeight="1" x14ac:dyDescent="0.3">
      <c r="A207" s="6" t="s">
        <v>281</v>
      </c>
      <c r="B207" s="6" t="s">
        <v>282</v>
      </c>
      <c r="C207" s="7">
        <v>12679.78</v>
      </c>
      <c r="D207" s="7">
        <v>13282.89</v>
      </c>
      <c r="E207" s="7">
        <v>15000</v>
      </c>
      <c r="F207" s="7">
        <v>2121</v>
      </c>
      <c r="G207" s="7">
        <v>15000</v>
      </c>
      <c r="H207" s="9">
        <f t="shared" si="3"/>
        <v>0</v>
      </c>
    </row>
    <row r="208" spans="1:8" ht="18.75" customHeight="1" x14ac:dyDescent="0.3">
      <c r="A208" s="6" t="s">
        <v>283</v>
      </c>
      <c r="B208" s="6" t="s">
        <v>284</v>
      </c>
      <c r="C208" s="7">
        <v>51296.85</v>
      </c>
      <c r="D208" s="7">
        <v>41284.339999999997</v>
      </c>
      <c r="E208" s="7">
        <v>32000</v>
      </c>
      <c r="F208" s="7">
        <v>26046</v>
      </c>
      <c r="G208" s="7">
        <v>32000</v>
      </c>
      <c r="H208" s="9">
        <f t="shared" si="3"/>
        <v>0</v>
      </c>
    </row>
    <row r="209" spans="1:8" ht="18.75" customHeight="1" x14ac:dyDescent="0.3">
      <c r="A209" s="6" t="s">
        <v>285</v>
      </c>
      <c r="B209" s="6" t="s">
        <v>286</v>
      </c>
      <c r="C209" s="7">
        <v>53517.279999999999</v>
      </c>
      <c r="D209" s="7">
        <v>37930.269999999997</v>
      </c>
      <c r="E209" s="7">
        <v>69250</v>
      </c>
      <c r="F209" s="7">
        <v>63533</v>
      </c>
      <c r="G209" s="7">
        <v>60000</v>
      </c>
      <c r="H209" s="9">
        <f t="shared" si="3"/>
        <v>-0.13357400722021662</v>
      </c>
    </row>
    <row r="210" spans="1:8" ht="18.75" customHeight="1" x14ac:dyDescent="0.3">
      <c r="A210" s="6" t="s">
        <v>287</v>
      </c>
      <c r="B210" s="6" t="s">
        <v>174</v>
      </c>
      <c r="C210" s="7">
        <v>5378.98</v>
      </c>
      <c r="D210" s="7">
        <v>5557.91</v>
      </c>
      <c r="E210" s="7">
        <v>7200</v>
      </c>
      <c r="F210" s="7">
        <v>3469.01</v>
      </c>
      <c r="G210" s="7">
        <v>7200</v>
      </c>
      <c r="H210" s="9">
        <f t="shared" si="3"/>
        <v>0</v>
      </c>
    </row>
    <row r="211" spans="1:8" ht="18.75" customHeight="1" x14ac:dyDescent="0.3">
      <c r="A211" s="6" t="s">
        <v>288</v>
      </c>
      <c r="B211" s="6" t="s">
        <v>189</v>
      </c>
      <c r="C211" s="7">
        <v>7533.36</v>
      </c>
      <c r="D211" s="7">
        <v>10954.56</v>
      </c>
      <c r="E211" s="7">
        <v>12500</v>
      </c>
      <c r="F211" s="7">
        <v>1775.94</v>
      </c>
      <c r="G211" s="7">
        <v>12500</v>
      </c>
      <c r="H211" s="9">
        <f t="shared" si="3"/>
        <v>0</v>
      </c>
    </row>
    <row r="212" spans="1:8" ht="18.75" customHeight="1" x14ac:dyDescent="0.3">
      <c r="A212" s="6" t="s">
        <v>289</v>
      </c>
      <c r="B212" s="6" t="s">
        <v>290</v>
      </c>
      <c r="C212" s="7">
        <v>9715.89</v>
      </c>
      <c r="D212" s="7">
        <v>10155.89</v>
      </c>
      <c r="E212" s="7">
        <v>10436</v>
      </c>
      <c r="F212" s="7">
        <v>7163.98</v>
      </c>
      <c r="G212" s="7">
        <v>10000</v>
      </c>
      <c r="H212" s="9">
        <f t="shared" si="3"/>
        <v>-4.1778459179762306E-2</v>
      </c>
    </row>
    <row r="213" spans="1:8" ht="18.75" customHeight="1" x14ac:dyDescent="0.3">
      <c r="A213" s="6" t="s">
        <v>291</v>
      </c>
      <c r="B213" s="6" t="s">
        <v>292</v>
      </c>
      <c r="C213" s="7">
        <v>2074.98</v>
      </c>
      <c r="D213" s="7">
        <v>2585.42</v>
      </c>
      <c r="E213" s="7">
        <v>3500</v>
      </c>
      <c r="F213" s="7">
        <v>3470</v>
      </c>
      <c r="G213" s="7">
        <v>4000</v>
      </c>
      <c r="H213" s="9">
        <f t="shared" si="3"/>
        <v>0.14285714285714279</v>
      </c>
    </row>
    <row r="214" spans="1:8" ht="18.75" customHeight="1" x14ac:dyDescent="0.3">
      <c r="A214" s="6" t="s">
        <v>293</v>
      </c>
      <c r="B214" s="6" t="s">
        <v>236</v>
      </c>
      <c r="C214" s="7">
        <v>12877.43</v>
      </c>
      <c r="D214" s="7">
        <v>16542.650000000001</v>
      </c>
      <c r="E214" s="7">
        <v>14000</v>
      </c>
      <c r="F214" s="7">
        <v>11777</v>
      </c>
      <c r="G214" s="7">
        <v>14000</v>
      </c>
      <c r="H214" s="9">
        <f t="shared" si="3"/>
        <v>0</v>
      </c>
    </row>
    <row r="215" spans="1:8" ht="18.75" customHeight="1" x14ac:dyDescent="0.3">
      <c r="A215" s="6" t="s">
        <v>294</v>
      </c>
      <c r="B215" s="6" t="s">
        <v>295</v>
      </c>
      <c r="C215" s="7">
        <v>68579.44</v>
      </c>
      <c r="D215" s="7">
        <v>78016.070000000007</v>
      </c>
      <c r="E215" s="7">
        <v>76500</v>
      </c>
      <c r="F215" s="7">
        <v>68051</v>
      </c>
      <c r="G215" s="7">
        <v>80000</v>
      </c>
      <c r="H215" s="9">
        <f t="shared" si="3"/>
        <v>4.5751633986928164E-2</v>
      </c>
    </row>
    <row r="216" spans="1:8" ht="18.75" customHeight="1" x14ac:dyDescent="0.3">
      <c r="A216" s="6" t="s">
        <v>296</v>
      </c>
      <c r="B216" s="6" t="s">
        <v>297</v>
      </c>
      <c r="C216" s="7">
        <v>6907.9</v>
      </c>
      <c r="D216" s="7">
        <v>7318.25</v>
      </c>
      <c r="E216" s="7">
        <v>7700</v>
      </c>
      <c r="F216" s="7">
        <v>6495</v>
      </c>
      <c r="G216" s="7">
        <v>7700</v>
      </c>
      <c r="H216" s="9">
        <f t="shared" si="3"/>
        <v>0</v>
      </c>
    </row>
    <row r="217" spans="1:8" ht="18.75" customHeight="1" x14ac:dyDescent="0.3">
      <c r="A217" s="6" t="s">
        <v>298</v>
      </c>
      <c r="B217" s="6" t="s">
        <v>191</v>
      </c>
      <c r="C217" s="7">
        <v>15903.59</v>
      </c>
      <c r="D217" s="7">
        <v>17964.84</v>
      </c>
      <c r="E217" s="7">
        <v>17000</v>
      </c>
      <c r="F217" s="7">
        <v>19127</v>
      </c>
      <c r="G217" s="7">
        <v>27000</v>
      </c>
      <c r="H217" s="9">
        <f t="shared" si="3"/>
        <v>0.58823529411764697</v>
      </c>
    </row>
    <row r="218" spans="1:8" ht="18.75" customHeight="1" x14ac:dyDescent="0.3">
      <c r="A218" s="6" t="s">
        <v>299</v>
      </c>
      <c r="B218" s="6" t="s">
        <v>300</v>
      </c>
      <c r="C218" s="7">
        <v>1342.87</v>
      </c>
      <c r="D218" s="7">
        <v>2370.5</v>
      </c>
      <c r="E218" s="7">
        <v>4000</v>
      </c>
      <c r="F218" s="7">
        <v>4617</v>
      </c>
      <c r="G218" s="7">
        <v>12000</v>
      </c>
      <c r="H218" s="9">
        <f t="shared" si="3"/>
        <v>2</v>
      </c>
    </row>
    <row r="219" spans="1:8" ht="18.75" customHeight="1" x14ac:dyDescent="0.3">
      <c r="A219" s="6" t="s">
        <v>301</v>
      </c>
      <c r="B219" s="6" t="s">
        <v>302</v>
      </c>
      <c r="C219" s="7">
        <v>1543.92</v>
      </c>
      <c r="D219" s="7">
        <v>817.8</v>
      </c>
      <c r="E219" s="7">
        <v>5000</v>
      </c>
      <c r="F219" s="7">
        <v>240</v>
      </c>
      <c r="G219" s="7">
        <v>5000</v>
      </c>
      <c r="H219" s="9">
        <f t="shared" si="3"/>
        <v>0</v>
      </c>
    </row>
    <row r="220" spans="1:8" ht="18.75" customHeight="1" x14ac:dyDescent="0.3">
      <c r="A220" s="6" t="s">
        <v>303</v>
      </c>
      <c r="B220" s="6" t="s">
        <v>256</v>
      </c>
      <c r="C220" s="7">
        <v>13658.08</v>
      </c>
      <c r="D220" s="7">
        <v>13028.93</v>
      </c>
      <c r="E220" s="7">
        <v>15000</v>
      </c>
      <c r="F220" s="7">
        <v>12234</v>
      </c>
      <c r="G220" s="7">
        <v>15000</v>
      </c>
      <c r="H220" s="9">
        <f t="shared" si="3"/>
        <v>0</v>
      </c>
    </row>
    <row r="221" spans="1:8" ht="18.75" customHeight="1" x14ac:dyDescent="0.3">
      <c r="A221" s="6" t="s">
        <v>304</v>
      </c>
      <c r="B221" s="6" t="s">
        <v>198</v>
      </c>
      <c r="C221" s="7">
        <v>826.73</v>
      </c>
      <c r="D221" s="7">
        <v>761.83</v>
      </c>
      <c r="E221" s="7">
        <v>2400</v>
      </c>
      <c r="F221" s="7">
        <v>1277.6600000000001</v>
      </c>
      <c r="G221" s="7">
        <v>2400</v>
      </c>
      <c r="H221" s="9">
        <f t="shared" si="3"/>
        <v>0</v>
      </c>
    </row>
    <row r="222" spans="1:8" ht="18.75" customHeight="1" x14ac:dyDescent="0.3">
      <c r="A222" s="6" t="s">
        <v>305</v>
      </c>
      <c r="B222" s="6" t="s">
        <v>306</v>
      </c>
      <c r="C222" s="7">
        <v>56321.919999999998</v>
      </c>
      <c r="D222" s="7">
        <v>56409.02</v>
      </c>
      <c r="E222" s="7">
        <v>60000</v>
      </c>
      <c r="F222" s="7">
        <v>53922</v>
      </c>
      <c r="G222" s="7">
        <v>60000</v>
      </c>
      <c r="H222" s="9">
        <f t="shared" si="3"/>
        <v>0</v>
      </c>
    </row>
    <row r="223" spans="1:8" ht="18.75" customHeight="1" x14ac:dyDescent="0.3">
      <c r="A223" s="6" t="s">
        <v>307</v>
      </c>
      <c r="B223" s="6" t="s">
        <v>180</v>
      </c>
      <c r="C223" s="7">
        <v>3400.78</v>
      </c>
      <c r="D223" s="7">
        <v>2708.63</v>
      </c>
      <c r="E223" s="7">
        <v>3000</v>
      </c>
      <c r="F223" s="7">
        <v>2756</v>
      </c>
      <c r="G223" s="7">
        <v>3500</v>
      </c>
      <c r="H223" s="9">
        <f t="shared" si="3"/>
        <v>0.16666666666666674</v>
      </c>
    </row>
    <row r="224" spans="1:8" ht="18.75" customHeight="1" x14ac:dyDescent="0.3">
      <c r="A224" s="6" t="s">
        <v>308</v>
      </c>
      <c r="B224" s="6" t="s">
        <v>309</v>
      </c>
      <c r="C224" s="7">
        <v>0</v>
      </c>
      <c r="D224" s="7">
        <v>84071.43</v>
      </c>
      <c r="E224" s="7">
        <v>83766</v>
      </c>
      <c r="F224" s="7">
        <v>105334.99</v>
      </c>
      <c r="G224" s="7">
        <v>70565</v>
      </c>
      <c r="H224" s="9">
        <f t="shared" si="3"/>
        <v>-0.15759377312990952</v>
      </c>
    </row>
    <row r="225" spans="1:8" ht="18.75" customHeight="1" thickBot="1" x14ac:dyDescent="0.35">
      <c r="A225" s="10" t="s">
        <v>310</v>
      </c>
      <c r="B225" s="10" t="s">
        <v>311</v>
      </c>
      <c r="C225" s="11">
        <v>143713.51999999999</v>
      </c>
      <c r="D225" s="11">
        <v>99618.41</v>
      </c>
      <c r="E225" s="11">
        <v>215036</v>
      </c>
      <c r="F225" s="11">
        <v>191294</v>
      </c>
      <c r="G225" s="11">
        <v>219413</v>
      </c>
      <c r="H225" s="9">
        <f t="shared" si="3"/>
        <v>2.0354731300805451E-2</v>
      </c>
    </row>
    <row r="226" spans="1:8" ht="18.75" customHeight="1" x14ac:dyDescent="0.3">
      <c r="A226" s="6" t="s">
        <v>9</v>
      </c>
      <c r="B226" s="6" t="s">
        <v>312</v>
      </c>
      <c r="C226" s="7">
        <v>3463256</v>
      </c>
      <c r="D226" s="7">
        <v>3766486</v>
      </c>
      <c r="E226" s="7">
        <v>4153670</v>
      </c>
      <c r="F226" s="7">
        <f>SUM(F199:F216)+SUM(F217:F225)</f>
        <v>3571456.5799999996</v>
      </c>
      <c r="G226" s="7">
        <f>SUM(G199:G216)+SUM(G217:G225)</f>
        <v>4094772</v>
      </c>
      <c r="H226" s="9">
        <f t="shared" si="3"/>
        <v>-1.4179749474561021E-2</v>
      </c>
    </row>
    <row r="227" spans="1:8" ht="18.75" customHeight="1" x14ac:dyDescent="0.3">
      <c r="A227" s="1" t="s">
        <v>0</v>
      </c>
      <c r="B227" s="1" t="s">
        <v>1</v>
      </c>
      <c r="C227" s="2" t="s">
        <v>2</v>
      </c>
      <c r="D227" s="2" t="s">
        <v>3</v>
      </c>
      <c r="E227" s="2" t="s">
        <v>4</v>
      </c>
      <c r="F227" s="3" t="s">
        <v>5</v>
      </c>
      <c r="G227" s="3" t="s">
        <v>505</v>
      </c>
      <c r="H227" s="9"/>
    </row>
    <row r="228" spans="1:8" ht="18.75" customHeight="1" x14ac:dyDescent="0.3">
      <c r="A228" s="6" t="s">
        <v>313</v>
      </c>
      <c r="B228" s="6" t="s">
        <v>314</v>
      </c>
      <c r="C228" s="7" t="s">
        <v>9</v>
      </c>
      <c r="D228" s="7" t="s">
        <v>9</v>
      </c>
      <c r="E228" s="7" t="s">
        <v>9</v>
      </c>
      <c r="H228" s="9"/>
    </row>
    <row r="229" spans="1:8" ht="18.75" customHeight="1" x14ac:dyDescent="0.3">
      <c r="A229" s="6" t="s">
        <v>315</v>
      </c>
      <c r="B229" s="6" t="s">
        <v>172</v>
      </c>
      <c r="C229" s="7">
        <v>77709.34</v>
      </c>
      <c r="D229" s="7">
        <v>84615.57</v>
      </c>
      <c r="E229" s="7">
        <v>85600</v>
      </c>
      <c r="F229" s="7">
        <v>79792</v>
      </c>
      <c r="G229" s="7">
        <f>'[1]2024 salary'!G17+3000</f>
        <v>87870</v>
      </c>
      <c r="H229" s="9">
        <f t="shared" si="3"/>
        <v>2.6518691588784948E-2</v>
      </c>
    </row>
    <row r="230" spans="1:8" ht="18.75" customHeight="1" x14ac:dyDescent="0.3">
      <c r="A230" s="6" t="s">
        <v>316</v>
      </c>
      <c r="B230" s="6" t="s">
        <v>286</v>
      </c>
      <c r="C230" s="7">
        <v>277.70999999999998</v>
      </c>
      <c r="D230" s="7">
        <v>630</v>
      </c>
      <c r="E230" s="7">
        <v>4050</v>
      </c>
      <c r="F230" s="7">
        <v>28202</v>
      </c>
      <c r="G230" s="7">
        <v>31750</v>
      </c>
      <c r="H230" s="9">
        <f t="shared" si="3"/>
        <v>6.8395061728395063</v>
      </c>
    </row>
    <row r="231" spans="1:8" ht="18.75" customHeight="1" x14ac:dyDescent="0.3">
      <c r="A231" s="6" t="s">
        <v>317</v>
      </c>
      <c r="B231" s="6" t="s">
        <v>318</v>
      </c>
      <c r="C231" s="7">
        <v>28015</v>
      </c>
      <c r="D231" s="7">
        <v>46067</v>
      </c>
      <c r="E231" s="7">
        <v>49300</v>
      </c>
      <c r="F231" s="7">
        <v>49300</v>
      </c>
      <c r="G231" s="7">
        <v>53300</v>
      </c>
      <c r="H231" s="9">
        <f t="shared" si="3"/>
        <v>8.1135902636916946E-2</v>
      </c>
    </row>
    <row r="232" spans="1:8" ht="18.75" customHeight="1" x14ac:dyDescent="0.3">
      <c r="A232" s="6" t="s">
        <v>319</v>
      </c>
      <c r="B232" s="6" t="s">
        <v>320</v>
      </c>
      <c r="C232" s="7">
        <v>25000</v>
      </c>
      <c r="D232" s="7">
        <v>26535.41</v>
      </c>
      <c r="E232" s="7">
        <v>27700</v>
      </c>
      <c r="F232" s="7">
        <v>72000</v>
      </c>
      <c r="G232" s="7">
        <v>77700</v>
      </c>
      <c r="H232" s="9">
        <f t="shared" si="3"/>
        <v>1.8050541516245486</v>
      </c>
    </row>
    <row r="233" spans="1:8" ht="18.75" customHeight="1" x14ac:dyDescent="0.3">
      <c r="A233" s="6" t="s">
        <v>321</v>
      </c>
      <c r="B233" s="6" t="s">
        <v>292</v>
      </c>
      <c r="C233" s="7">
        <v>3147.48</v>
      </c>
      <c r="D233" s="7">
        <v>5163.04</v>
      </c>
      <c r="E233" s="7">
        <v>5200</v>
      </c>
      <c r="F233" s="7">
        <v>5200</v>
      </c>
      <c r="G233" s="7">
        <v>49000</v>
      </c>
      <c r="H233" s="9">
        <f t="shared" si="3"/>
        <v>8.4230769230769234</v>
      </c>
    </row>
    <row r="234" spans="1:8" ht="18.75" customHeight="1" x14ac:dyDescent="0.3">
      <c r="A234" s="6" t="s">
        <v>322</v>
      </c>
      <c r="B234" s="6" t="s">
        <v>236</v>
      </c>
      <c r="C234" s="7">
        <v>4798.4399999999996</v>
      </c>
      <c r="D234" s="7">
        <v>2496.7800000000002</v>
      </c>
      <c r="E234" s="7">
        <v>3700</v>
      </c>
      <c r="F234" s="7">
        <v>1838</v>
      </c>
      <c r="G234" s="7">
        <v>51670</v>
      </c>
      <c r="H234" s="9">
        <f t="shared" si="3"/>
        <v>12.964864864864865</v>
      </c>
    </row>
    <row r="235" spans="1:8" ht="18.75" customHeight="1" x14ac:dyDescent="0.3">
      <c r="A235" s="6" t="s">
        <v>323</v>
      </c>
      <c r="B235" s="6" t="s">
        <v>295</v>
      </c>
      <c r="C235" s="7">
        <v>20675.39</v>
      </c>
      <c r="D235" s="7">
        <v>23281.9</v>
      </c>
      <c r="E235" s="7">
        <v>26900</v>
      </c>
      <c r="F235" s="7">
        <v>21753</v>
      </c>
      <c r="G235" s="7">
        <v>28350</v>
      </c>
      <c r="H235" s="9">
        <f t="shared" si="3"/>
        <v>5.3903345724906959E-2</v>
      </c>
    </row>
    <row r="236" spans="1:8" ht="18.75" customHeight="1" x14ac:dyDescent="0.3">
      <c r="A236" s="6" t="s">
        <v>324</v>
      </c>
      <c r="B236" s="6" t="s">
        <v>325</v>
      </c>
      <c r="C236" s="7">
        <v>116.93</v>
      </c>
      <c r="D236" s="7">
        <v>0</v>
      </c>
      <c r="E236" s="7">
        <v>600</v>
      </c>
      <c r="F236" s="7">
        <v>0</v>
      </c>
      <c r="G236" s="7">
        <v>600</v>
      </c>
      <c r="H236" s="9">
        <f t="shared" si="3"/>
        <v>0</v>
      </c>
    </row>
    <row r="237" spans="1:8" ht="18.75" customHeight="1" x14ac:dyDescent="0.3">
      <c r="A237" s="6" t="s">
        <v>326</v>
      </c>
      <c r="B237" s="6" t="s">
        <v>191</v>
      </c>
      <c r="C237" s="7">
        <v>121.37</v>
      </c>
      <c r="D237" s="7">
        <v>1064.18</v>
      </c>
      <c r="E237" s="7">
        <v>1050</v>
      </c>
      <c r="F237" s="7">
        <v>392.94</v>
      </c>
      <c r="G237" s="7">
        <v>1050</v>
      </c>
      <c r="H237" s="9">
        <f t="shared" si="3"/>
        <v>0</v>
      </c>
    </row>
    <row r="238" spans="1:8" ht="18.75" customHeight="1" x14ac:dyDescent="0.3">
      <c r="A238" s="6" t="s">
        <v>327</v>
      </c>
      <c r="B238" s="6" t="s">
        <v>302</v>
      </c>
      <c r="C238" s="7">
        <v>1477.5</v>
      </c>
      <c r="D238" s="7">
        <v>1229.8399999999999</v>
      </c>
      <c r="E238" s="7">
        <v>3020</v>
      </c>
      <c r="F238" s="7">
        <v>1688</v>
      </c>
      <c r="G238" s="7">
        <v>3570</v>
      </c>
      <c r="H238" s="9">
        <f t="shared" si="3"/>
        <v>0.18211920529801318</v>
      </c>
    </row>
    <row r="239" spans="1:8" ht="18.75" customHeight="1" x14ac:dyDescent="0.3">
      <c r="A239" s="6" t="s">
        <v>328</v>
      </c>
      <c r="B239" s="6" t="s">
        <v>256</v>
      </c>
      <c r="C239" s="7">
        <v>5588.07</v>
      </c>
      <c r="D239" s="7">
        <v>12197.31</v>
      </c>
      <c r="E239" s="7">
        <v>12410</v>
      </c>
      <c r="F239" s="7">
        <v>12347</v>
      </c>
      <c r="G239" s="7">
        <f>F239/9*12</f>
        <v>16462.666666666668</v>
      </c>
      <c r="H239" s="9">
        <f t="shared" si="3"/>
        <v>0.3265645984421166</v>
      </c>
    </row>
    <row r="240" spans="1:8" ht="18.75" customHeight="1" x14ac:dyDescent="0.3">
      <c r="A240" s="6" t="s">
        <v>329</v>
      </c>
      <c r="B240" s="6" t="s">
        <v>198</v>
      </c>
      <c r="C240" s="7">
        <v>500</v>
      </c>
      <c r="D240" s="7">
        <v>0</v>
      </c>
      <c r="E240" s="7">
        <v>1900</v>
      </c>
      <c r="F240" s="7">
        <v>19400</v>
      </c>
      <c r="G240" s="7">
        <v>17050</v>
      </c>
      <c r="H240" s="9">
        <f t="shared" si="3"/>
        <v>7.973684210526315</v>
      </c>
    </row>
    <row r="241" spans="1:8" ht="18.75" customHeight="1" x14ac:dyDescent="0.3">
      <c r="A241" s="6" t="s">
        <v>330</v>
      </c>
      <c r="B241" s="6" t="s">
        <v>214</v>
      </c>
      <c r="C241" s="7">
        <v>7530</v>
      </c>
      <c r="D241" s="7">
        <v>26091</v>
      </c>
      <c r="E241" s="7">
        <v>25000</v>
      </c>
      <c r="F241" s="7">
        <v>28763</v>
      </c>
      <c r="G241" s="7">
        <v>29000</v>
      </c>
      <c r="H241" s="9">
        <f t="shared" si="3"/>
        <v>0.15999999999999992</v>
      </c>
    </row>
    <row r="242" spans="1:8" ht="18.75" customHeight="1" x14ac:dyDescent="0.3">
      <c r="A242" s="6" t="s">
        <v>331</v>
      </c>
      <c r="B242" s="6" t="s">
        <v>258</v>
      </c>
      <c r="C242" s="7">
        <v>3497.22</v>
      </c>
      <c r="D242" s="7">
        <v>17152.28</v>
      </c>
      <c r="E242" s="7">
        <v>21000</v>
      </c>
      <c r="F242" s="7">
        <v>17668</v>
      </c>
      <c r="G242" s="7">
        <v>21000</v>
      </c>
      <c r="H242" s="9">
        <f t="shared" si="3"/>
        <v>0</v>
      </c>
    </row>
    <row r="243" spans="1:8" ht="18.75" customHeight="1" x14ac:dyDescent="0.3">
      <c r="A243" s="6" t="s">
        <v>332</v>
      </c>
      <c r="B243" s="6" t="s">
        <v>260</v>
      </c>
      <c r="C243" s="7">
        <v>7717.46</v>
      </c>
      <c r="D243" s="7">
        <v>12752.03</v>
      </c>
      <c r="E243" s="7">
        <v>16000</v>
      </c>
      <c r="F243" s="7">
        <v>9553</v>
      </c>
      <c r="G243" s="7">
        <v>16000</v>
      </c>
      <c r="H243" s="9">
        <f t="shared" si="3"/>
        <v>0</v>
      </c>
    </row>
    <row r="244" spans="1:8" ht="18.75" customHeight="1" x14ac:dyDescent="0.3">
      <c r="A244" s="6" t="s">
        <v>333</v>
      </c>
      <c r="B244" s="6" t="s">
        <v>334</v>
      </c>
      <c r="C244" s="7">
        <v>94256.2</v>
      </c>
      <c r="D244" s="7">
        <v>90135.76</v>
      </c>
      <c r="E244" s="7">
        <v>96500</v>
      </c>
      <c r="F244" s="7">
        <v>74395</v>
      </c>
      <c r="G244" s="7">
        <v>110000</v>
      </c>
      <c r="H244" s="9">
        <f t="shared" si="3"/>
        <v>0.13989637305699487</v>
      </c>
    </row>
    <row r="245" spans="1:8" ht="18.75" customHeight="1" x14ac:dyDescent="0.3">
      <c r="A245" s="6" t="s">
        <v>335</v>
      </c>
      <c r="B245" s="6" t="s">
        <v>262</v>
      </c>
      <c r="C245" s="7">
        <v>1618.04</v>
      </c>
      <c r="D245" s="7">
        <v>2243.54</v>
      </c>
      <c r="E245" s="7">
        <v>3050</v>
      </c>
      <c r="F245" s="7">
        <v>2827</v>
      </c>
      <c r="G245" s="7">
        <v>3640</v>
      </c>
      <c r="H245" s="9">
        <f t="shared" si="3"/>
        <v>0.19344262295081971</v>
      </c>
    </row>
    <row r="246" spans="1:8" ht="18.75" customHeight="1" x14ac:dyDescent="0.3">
      <c r="A246" s="6" t="s">
        <v>336</v>
      </c>
      <c r="B246" s="6" t="s">
        <v>306</v>
      </c>
      <c r="C246" s="7">
        <v>107469.67</v>
      </c>
      <c r="D246" s="7">
        <v>108330.61</v>
      </c>
      <c r="E246" s="7">
        <v>113845</v>
      </c>
      <c r="F246" s="7">
        <v>147170</v>
      </c>
      <c r="G246" s="7">
        <v>109978</v>
      </c>
      <c r="H246" s="9">
        <f t="shared" si="3"/>
        <v>-3.3967236154420433E-2</v>
      </c>
    </row>
    <row r="247" spans="1:8" ht="18.75" customHeight="1" x14ac:dyDescent="0.3">
      <c r="A247" s="6" t="s">
        <v>337</v>
      </c>
      <c r="B247" s="6" t="s">
        <v>180</v>
      </c>
      <c r="C247" s="7">
        <v>1566.25</v>
      </c>
      <c r="D247" s="7">
        <v>3289.03</v>
      </c>
      <c r="E247" s="7">
        <v>3295</v>
      </c>
      <c r="F247" s="7">
        <v>3730</v>
      </c>
      <c r="G247" s="7">
        <v>3605</v>
      </c>
      <c r="H247" s="9">
        <f t="shared" si="3"/>
        <v>9.4081942336873947E-2</v>
      </c>
    </row>
    <row r="248" spans="1:8" ht="18.75" customHeight="1" x14ac:dyDescent="0.3">
      <c r="A248" s="6" t="s">
        <v>338</v>
      </c>
      <c r="B248" s="6" t="s">
        <v>182</v>
      </c>
      <c r="C248" s="7">
        <v>1257</v>
      </c>
      <c r="D248" s="7">
        <v>4450</v>
      </c>
      <c r="E248" s="7">
        <v>5000</v>
      </c>
      <c r="F248" s="7">
        <v>3555.05</v>
      </c>
      <c r="G248" s="7">
        <v>5000</v>
      </c>
      <c r="H248" s="9">
        <f t="shared" si="3"/>
        <v>0</v>
      </c>
    </row>
    <row r="249" spans="1:8" ht="18.75" customHeight="1" x14ac:dyDescent="0.3">
      <c r="A249" s="6" t="s">
        <v>339</v>
      </c>
      <c r="B249" s="6" t="s">
        <v>309</v>
      </c>
      <c r="C249" s="7">
        <v>0</v>
      </c>
      <c r="D249" s="7">
        <v>0</v>
      </c>
      <c r="E249" s="7">
        <v>650000</v>
      </c>
      <c r="F249" s="7">
        <v>961101</v>
      </c>
      <c r="G249" s="7">
        <v>15000</v>
      </c>
      <c r="H249" s="9">
        <f t="shared" si="3"/>
        <v>-0.97692307692307689</v>
      </c>
    </row>
    <row r="250" spans="1:8" ht="18.75" customHeight="1" x14ac:dyDescent="0.3">
      <c r="A250" s="6" t="s">
        <v>340</v>
      </c>
      <c r="B250" s="6" t="s">
        <v>341</v>
      </c>
      <c r="C250" s="7">
        <v>12251.69</v>
      </c>
      <c r="D250" s="7">
        <v>26015.75</v>
      </c>
      <c r="E250" s="7">
        <v>15700</v>
      </c>
      <c r="F250" s="7">
        <v>30240</v>
      </c>
      <c r="G250" s="7">
        <v>24330</v>
      </c>
      <c r="H250" s="9">
        <f t="shared" si="3"/>
        <v>0.54968152866242037</v>
      </c>
    </row>
    <row r="251" spans="1:8" ht="18.75" customHeight="1" thickBot="1" x14ac:dyDescent="0.35">
      <c r="A251" s="10" t="s">
        <v>342</v>
      </c>
      <c r="B251" s="10" t="s">
        <v>343</v>
      </c>
      <c r="C251" s="11">
        <v>106660.03</v>
      </c>
      <c r="D251" s="11">
        <v>126942.19</v>
      </c>
      <c r="E251" s="11">
        <v>108000</v>
      </c>
      <c r="F251" s="11">
        <v>124808</v>
      </c>
      <c r="G251" s="11">
        <v>108000</v>
      </c>
      <c r="H251" s="9">
        <f t="shared" si="3"/>
        <v>0</v>
      </c>
    </row>
    <row r="252" spans="1:8" ht="18.75" customHeight="1" x14ac:dyDescent="0.3">
      <c r="A252" s="6" t="s">
        <v>9</v>
      </c>
      <c r="B252" s="6" t="s">
        <v>312</v>
      </c>
      <c r="C252" s="7">
        <f>SUM(C229:C251)</f>
        <v>511250.78999999992</v>
      </c>
      <c r="D252" s="7">
        <f>SUM(D229:D251)</f>
        <v>620683.22</v>
      </c>
      <c r="E252" s="7">
        <f>SUM(E229:E251)</f>
        <v>1278820</v>
      </c>
      <c r="F252" s="7">
        <f>SUM(F229:F251)</f>
        <v>1695722.99</v>
      </c>
      <c r="G252" s="7">
        <f>SUM(G229:G251)</f>
        <v>863925.66666666674</v>
      </c>
      <c r="H252" s="9">
        <f t="shared" si="3"/>
        <v>-0.32443528669659005</v>
      </c>
    </row>
    <row r="253" spans="1:8" ht="18.75" customHeight="1" x14ac:dyDescent="0.3">
      <c r="A253" s="1"/>
      <c r="B253" s="1"/>
      <c r="C253" s="2"/>
      <c r="D253" s="2"/>
      <c r="E253" s="2"/>
      <c r="F253" s="3"/>
      <c r="G253" s="3"/>
      <c r="H253" s="9"/>
    </row>
    <row r="254" spans="1:8" ht="18.75" customHeight="1" x14ac:dyDescent="0.3">
      <c r="A254" s="1" t="s">
        <v>0</v>
      </c>
      <c r="B254" s="1" t="s">
        <v>1</v>
      </c>
      <c r="C254" s="2" t="s">
        <v>2</v>
      </c>
      <c r="D254" s="2" t="s">
        <v>3</v>
      </c>
      <c r="E254" s="2" t="s">
        <v>4</v>
      </c>
      <c r="F254" s="3" t="s">
        <v>5</v>
      </c>
      <c r="G254" s="3" t="s">
        <v>505</v>
      </c>
      <c r="H254" s="9"/>
    </row>
    <row r="255" spans="1:8" ht="18.75" customHeight="1" x14ac:dyDescent="0.3">
      <c r="A255" s="6" t="s">
        <v>344</v>
      </c>
      <c r="B255" s="6" t="s">
        <v>345</v>
      </c>
      <c r="C255" s="7" t="s">
        <v>9</v>
      </c>
      <c r="D255" s="7" t="s">
        <v>9</v>
      </c>
      <c r="E255" s="7" t="s">
        <v>9</v>
      </c>
      <c r="H255" s="9"/>
    </row>
    <row r="256" spans="1:8" ht="18.75" customHeight="1" x14ac:dyDescent="0.3">
      <c r="A256" s="6" t="s">
        <v>346</v>
      </c>
      <c r="B256" s="6" t="s">
        <v>172</v>
      </c>
      <c r="C256" s="7">
        <v>80624.23</v>
      </c>
      <c r="D256" s="7">
        <v>92156.44</v>
      </c>
      <c r="E256" s="7">
        <v>99781</v>
      </c>
      <c r="F256" s="7">
        <v>86156</v>
      </c>
      <c r="G256" s="7">
        <f>'[1]modified salary link 2023'!M24</f>
        <v>103982.53253</v>
      </c>
      <c r="H256" s="9">
        <f t="shared" si="3"/>
        <v>4.2107540814383393E-2</v>
      </c>
    </row>
    <row r="257" spans="1:8" ht="18.75" customHeight="1" x14ac:dyDescent="0.3">
      <c r="A257" s="6" t="s">
        <v>347</v>
      </c>
      <c r="B257" s="6" t="s">
        <v>348</v>
      </c>
      <c r="C257" s="7">
        <v>2655</v>
      </c>
      <c r="D257" s="7">
        <v>5525.53</v>
      </c>
      <c r="E257" s="7">
        <v>5000</v>
      </c>
      <c r="F257" s="7">
        <v>1896.85</v>
      </c>
      <c r="G257" s="7">
        <v>5000</v>
      </c>
      <c r="H257" s="9">
        <f t="shared" si="3"/>
        <v>0</v>
      </c>
    </row>
    <row r="258" spans="1:8" ht="18.75" customHeight="1" x14ac:dyDescent="0.3">
      <c r="A258" s="6" t="s">
        <v>349</v>
      </c>
      <c r="B258" s="6" t="s">
        <v>174</v>
      </c>
      <c r="C258" s="7">
        <v>351.78</v>
      </c>
      <c r="D258" s="7">
        <v>973.79</v>
      </c>
      <c r="E258" s="7">
        <v>2300</v>
      </c>
      <c r="F258" s="7">
        <v>150.49</v>
      </c>
      <c r="G258" s="7">
        <v>2000</v>
      </c>
      <c r="H258" s="9">
        <f t="shared" si="3"/>
        <v>-0.13043478260869568</v>
      </c>
    </row>
    <row r="259" spans="1:8" ht="18.75" customHeight="1" x14ac:dyDescent="0.3">
      <c r="A259" s="6" t="s">
        <v>350</v>
      </c>
      <c r="B259" s="6" t="s">
        <v>351</v>
      </c>
      <c r="C259" s="7">
        <v>0</v>
      </c>
      <c r="D259" s="7">
        <v>720</v>
      </c>
      <c r="E259" s="7">
        <v>1000</v>
      </c>
      <c r="F259" s="7">
        <v>720</v>
      </c>
      <c r="G259" s="7">
        <v>1200</v>
      </c>
      <c r="H259" s="9">
        <f t="shared" si="3"/>
        <v>0.19999999999999996</v>
      </c>
    </row>
    <row r="260" spans="1:8" ht="18.75" customHeight="1" x14ac:dyDescent="0.3">
      <c r="A260" s="6" t="s">
        <v>352</v>
      </c>
      <c r="B260" s="6" t="s">
        <v>353</v>
      </c>
      <c r="C260" s="7">
        <v>1100</v>
      </c>
      <c r="D260" s="7">
        <v>1100</v>
      </c>
      <c r="E260" s="7">
        <v>1300</v>
      </c>
      <c r="F260" s="7">
        <v>0</v>
      </c>
      <c r="G260" s="7">
        <v>1300</v>
      </c>
      <c r="H260" s="9">
        <f t="shared" si="3"/>
        <v>0</v>
      </c>
    </row>
    <row r="261" spans="1:8" ht="18.75" customHeight="1" x14ac:dyDescent="0.3">
      <c r="A261" s="6" t="s">
        <v>354</v>
      </c>
      <c r="B261" s="6" t="s">
        <v>198</v>
      </c>
      <c r="C261" s="7">
        <v>0</v>
      </c>
      <c r="D261" s="7">
        <v>0</v>
      </c>
      <c r="E261" s="7">
        <v>5000</v>
      </c>
      <c r="F261" s="7">
        <v>33.5</v>
      </c>
      <c r="G261" s="7">
        <v>5000</v>
      </c>
      <c r="H261" s="9">
        <f t="shared" si="3"/>
        <v>0</v>
      </c>
    </row>
    <row r="262" spans="1:8" ht="18.75" customHeight="1" x14ac:dyDescent="0.3">
      <c r="A262" s="6" t="s">
        <v>355</v>
      </c>
      <c r="B262" s="6" t="s">
        <v>180</v>
      </c>
      <c r="C262" s="7">
        <v>60</v>
      </c>
      <c r="D262" s="7">
        <v>405</v>
      </c>
      <c r="E262" s="7">
        <v>150</v>
      </c>
      <c r="F262" s="7">
        <v>0</v>
      </c>
      <c r="G262" s="7">
        <v>150</v>
      </c>
      <c r="H262" s="9">
        <f t="shared" si="3"/>
        <v>0</v>
      </c>
    </row>
    <row r="263" spans="1:8" ht="18.75" customHeight="1" x14ac:dyDescent="0.3">
      <c r="A263" s="6" t="s">
        <v>356</v>
      </c>
      <c r="B263" s="6" t="s">
        <v>357</v>
      </c>
      <c r="C263" s="7">
        <v>457</v>
      </c>
      <c r="D263" s="7">
        <v>3957</v>
      </c>
      <c r="E263" s="7">
        <v>100000</v>
      </c>
      <c r="F263" s="7">
        <v>29643.93</v>
      </c>
      <c r="G263" s="7">
        <v>100000</v>
      </c>
      <c r="H263" s="9">
        <f t="shared" ref="H263:H326" si="4">G263/E263-1</f>
        <v>0</v>
      </c>
    </row>
    <row r="264" spans="1:8" ht="18.75" customHeight="1" thickBot="1" x14ac:dyDescent="0.35">
      <c r="A264" s="10" t="s">
        <v>358</v>
      </c>
      <c r="B264" s="10" t="s">
        <v>182</v>
      </c>
      <c r="C264" s="11">
        <v>204.87</v>
      </c>
      <c r="D264" s="11">
        <v>23.65</v>
      </c>
      <c r="E264" s="11">
        <v>3000</v>
      </c>
      <c r="F264" s="11">
        <v>417.53</v>
      </c>
      <c r="G264" s="11">
        <v>3000</v>
      </c>
      <c r="H264" s="9">
        <f t="shared" si="4"/>
        <v>0</v>
      </c>
    </row>
    <row r="265" spans="1:8" ht="18.75" customHeight="1" x14ac:dyDescent="0.3">
      <c r="A265" s="6" t="s">
        <v>9</v>
      </c>
      <c r="B265" s="6" t="s">
        <v>312</v>
      </c>
      <c r="C265" s="7">
        <f>SUM(C256:C264)</f>
        <v>85452.87999999999</v>
      </c>
      <c r="D265" s="7">
        <f>SUM(D256:D264)</f>
        <v>104861.40999999999</v>
      </c>
      <c r="E265" s="7">
        <f>SUM(E256:E264)</f>
        <v>217531</v>
      </c>
      <c r="F265" s="7">
        <f>SUM(F256:F264)</f>
        <v>119018.30000000002</v>
      </c>
      <c r="G265" s="7">
        <f>SUM(G256:G264)</f>
        <v>221632.53253</v>
      </c>
      <c r="H265" s="9">
        <f t="shared" si="4"/>
        <v>1.8854933457760126E-2</v>
      </c>
    </row>
    <row r="266" spans="1:8" ht="18.75" customHeight="1" x14ac:dyDescent="0.3">
      <c r="A266" s="6" t="s">
        <v>9</v>
      </c>
      <c r="B266" s="6" t="s">
        <v>9</v>
      </c>
      <c r="C266" s="7"/>
      <c r="D266" s="7"/>
      <c r="E266" s="7"/>
      <c r="H266" s="9"/>
    </row>
    <row r="267" spans="1:8" ht="18.75" customHeight="1" x14ac:dyDescent="0.3">
      <c r="A267" s="6" t="s">
        <v>359</v>
      </c>
      <c r="B267" s="6" t="s">
        <v>360</v>
      </c>
      <c r="C267" s="7" t="s">
        <v>9</v>
      </c>
      <c r="D267" s="7" t="s">
        <v>9</v>
      </c>
      <c r="E267" s="7" t="s">
        <v>9</v>
      </c>
      <c r="H267" s="9"/>
    </row>
    <row r="268" spans="1:8" ht="18.75" customHeight="1" x14ac:dyDescent="0.3">
      <c r="A268" s="6" t="s">
        <v>361</v>
      </c>
      <c r="B268" s="6" t="s">
        <v>172</v>
      </c>
      <c r="C268" s="7">
        <v>91918.11</v>
      </c>
      <c r="D268" s="7">
        <v>110210.85</v>
      </c>
      <c r="E268" s="7">
        <v>89344</v>
      </c>
      <c r="F268" s="7">
        <v>86923</v>
      </c>
      <c r="G268" s="7">
        <v>92025</v>
      </c>
      <c r="H268" s="9">
        <f t="shared" si="4"/>
        <v>3.0007611031518611E-2</v>
      </c>
    </row>
    <row r="269" spans="1:8" ht="18.75" customHeight="1" x14ac:dyDescent="0.3">
      <c r="A269" s="6" t="s">
        <v>362</v>
      </c>
      <c r="B269" s="6" t="s">
        <v>274</v>
      </c>
      <c r="C269" s="7">
        <v>0</v>
      </c>
      <c r="D269" s="7">
        <v>1283.54</v>
      </c>
      <c r="E269" s="7">
        <v>0</v>
      </c>
      <c r="F269" s="7">
        <v>847.65</v>
      </c>
      <c r="G269" s="7">
        <v>920</v>
      </c>
      <c r="H269" s="9">
        <v>1</v>
      </c>
    </row>
    <row r="270" spans="1:8" ht="18.75" customHeight="1" x14ac:dyDescent="0.3">
      <c r="A270" s="6" t="s">
        <v>363</v>
      </c>
      <c r="B270" s="6" t="s">
        <v>286</v>
      </c>
      <c r="C270" s="7">
        <v>3051.99</v>
      </c>
      <c r="D270" s="7">
        <v>3660.25</v>
      </c>
      <c r="E270" s="7">
        <v>4000</v>
      </c>
      <c r="F270" s="7">
        <v>2655</v>
      </c>
      <c r="G270" s="7">
        <v>4000</v>
      </c>
      <c r="H270" s="9">
        <f t="shared" si="4"/>
        <v>0</v>
      </c>
    </row>
    <row r="271" spans="1:8" ht="18.75" customHeight="1" x14ac:dyDescent="0.3">
      <c r="A271" s="6" t="s">
        <v>364</v>
      </c>
      <c r="B271" s="6" t="s">
        <v>292</v>
      </c>
      <c r="C271" s="7">
        <v>755.4</v>
      </c>
      <c r="D271" s="7">
        <v>798.85</v>
      </c>
      <c r="E271" s="7">
        <v>2000</v>
      </c>
      <c r="F271" s="7">
        <v>976</v>
      </c>
      <c r="G271" s="7">
        <v>1100</v>
      </c>
      <c r="H271" s="9">
        <f t="shared" si="4"/>
        <v>-0.44999999999999996</v>
      </c>
    </row>
    <row r="272" spans="1:8" ht="18.75" customHeight="1" x14ac:dyDescent="0.3">
      <c r="A272" s="6" t="s">
        <v>365</v>
      </c>
      <c r="B272" s="6" t="s">
        <v>236</v>
      </c>
      <c r="C272" s="7">
        <v>5946.75</v>
      </c>
      <c r="D272" s="7">
        <v>5285.84</v>
      </c>
      <c r="E272" s="7">
        <v>10000</v>
      </c>
      <c r="F272" s="7">
        <v>4281</v>
      </c>
      <c r="G272" s="7">
        <v>7000</v>
      </c>
      <c r="H272" s="9">
        <f t="shared" si="4"/>
        <v>-0.30000000000000004</v>
      </c>
    </row>
    <row r="273" spans="1:8" ht="18.75" customHeight="1" x14ac:dyDescent="0.3">
      <c r="A273" s="6" t="s">
        <v>366</v>
      </c>
      <c r="B273" s="6" t="s">
        <v>295</v>
      </c>
      <c r="C273" s="7">
        <v>2660.34</v>
      </c>
      <c r="D273" s="7">
        <v>4327.88</v>
      </c>
      <c r="E273" s="7">
        <v>4600</v>
      </c>
      <c r="F273" s="7">
        <v>3457</v>
      </c>
      <c r="G273" s="7">
        <v>4800</v>
      </c>
      <c r="H273" s="9">
        <f t="shared" si="4"/>
        <v>4.3478260869565188E-2</v>
      </c>
    </row>
    <row r="274" spans="1:8" ht="18.75" customHeight="1" x14ac:dyDescent="0.3">
      <c r="A274" s="6" t="s">
        <v>367</v>
      </c>
      <c r="B274" s="6" t="s">
        <v>191</v>
      </c>
      <c r="C274" s="7">
        <v>0</v>
      </c>
      <c r="D274" s="7">
        <v>20</v>
      </c>
      <c r="E274" s="7">
        <v>500</v>
      </c>
      <c r="F274" s="7">
        <v>0</v>
      </c>
      <c r="G274" s="7">
        <v>500</v>
      </c>
      <c r="H274" s="9">
        <f t="shared" si="4"/>
        <v>0</v>
      </c>
    </row>
    <row r="275" spans="1:8" ht="18.75" customHeight="1" x14ac:dyDescent="0.3">
      <c r="A275" s="6" t="s">
        <v>368</v>
      </c>
      <c r="B275" s="6" t="s">
        <v>369</v>
      </c>
      <c r="C275" s="7">
        <v>1452.26</v>
      </c>
      <c r="D275" s="7">
        <v>662.16</v>
      </c>
      <c r="E275" s="7">
        <v>1200</v>
      </c>
      <c r="F275" s="7">
        <v>847</v>
      </c>
      <c r="G275" s="7">
        <v>1200</v>
      </c>
      <c r="H275" s="9">
        <f t="shared" si="4"/>
        <v>0</v>
      </c>
    </row>
    <row r="276" spans="1:8" ht="18.75" customHeight="1" x14ac:dyDescent="0.3">
      <c r="A276" s="6" t="s">
        <v>370</v>
      </c>
      <c r="B276" s="6" t="s">
        <v>371</v>
      </c>
      <c r="C276" s="7">
        <v>675</v>
      </c>
      <c r="D276" s="7">
        <v>3720</v>
      </c>
      <c r="E276" s="7">
        <v>500</v>
      </c>
      <c r="F276" s="7">
        <v>1404</v>
      </c>
      <c r="G276" s="7">
        <v>3000</v>
      </c>
      <c r="H276" s="9">
        <f t="shared" si="4"/>
        <v>5</v>
      </c>
    </row>
    <row r="277" spans="1:8" ht="18.75" customHeight="1" x14ac:dyDescent="0.3">
      <c r="A277" s="6" t="s">
        <v>372</v>
      </c>
      <c r="B277" s="6" t="s">
        <v>302</v>
      </c>
      <c r="C277" s="7">
        <v>0</v>
      </c>
      <c r="D277" s="7">
        <v>4161.58</v>
      </c>
      <c r="E277" s="7">
        <v>500</v>
      </c>
      <c r="F277" s="7">
        <v>0</v>
      </c>
      <c r="G277" s="7">
        <v>250</v>
      </c>
      <c r="H277" s="9">
        <f t="shared" si="4"/>
        <v>-0.5</v>
      </c>
    </row>
    <row r="278" spans="1:8" ht="18.75" customHeight="1" x14ac:dyDescent="0.3">
      <c r="A278" s="6" t="s">
        <v>373</v>
      </c>
      <c r="B278" s="6" t="s">
        <v>306</v>
      </c>
      <c r="C278" s="7">
        <v>0</v>
      </c>
      <c r="D278" s="7">
        <v>875.82</v>
      </c>
      <c r="E278" s="7">
        <v>1000</v>
      </c>
      <c r="F278" s="7">
        <v>0</v>
      </c>
      <c r="G278" s="7">
        <v>1000</v>
      </c>
      <c r="H278" s="9">
        <f t="shared" si="4"/>
        <v>0</v>
      </c>
    </row>
    <row r="279" spans="1:8" ht="18.75" customHeight="1" x14ac:dyDescent="0.3">
      <c r="A279" s="6" t="s">
        <v>374</v>
      </c>
      <c r="B279" s="6" t="s">
        <v>172</v>
      </c>
      <c r="C279" s="7">
        <v>4506.2700000000004</v>
      </c>
      <c r="D279" s="7">
        <v>5394</v>
      </c>
      <c r="E279" s="7">
        <v>7000</v>
      </c>
      <c r="F279" s="7">
        <v>4012</v>
      </c>
      <c r="G279" s="7">
        <v>7210</v>
      </c>
      <c r="H279" s="9">
        <f t="shared" si="4"/>
        <v>3.0000000000000027E-2</v>
      </c>
    </row>
    <row r="280" spans="1:8" ht="18.75" customHeight="1" x14ac:dyDescent="0.3">
      <c r="A280" s="6" t="s">
        <v>375</v>
      </c>
      <c r="B280" s="6" t="s">
        <v>274</v>
      </c>
      <c r="C280" s="7">
        <v>0</v>
      </c>
      <c r="D280" s="7">
        <v>60.15</v>
      </c>
      <c r="E280" s="7">
        <v>100</v>
      </c>
      <c r="F280" s="7">
        <v>30.98</v>
      </c>
      <c r="G280" s="7">
        <v>100</v>
      </c>
      <c r="H280" s="9">
        <f t="shared" si="4"/>
        <v>0</v>
      </c>
    </row>
    <row r="281" spans="1:8" ht="18.75" customHeight="1" x14ac:dyDescent="0.3">
      <c r="A281" s="6" t="s">
        <v>376</v>
      </c>
      <c r="B281" s="6" t="s">
        <v>236</v>
      </c>
      <c r="C281" s="7">
        <v>0</v>
      </c>
      <c r="D281" s="7">
        <v>200</v>
      </c>
      <c r="E281" s="7">
        <v>200</v>
      </c>
      <c r="F281" s="7">
        <v>475</v>
      </c>
      <c r="G281" s="7">
        <v>200</v>
      </c>
      <c r="H281" s="9">
        <f t="shared" si="4"/>
        <v>0</v>
      </c>
    </row>
    <row r="282" spans="1:8" ht="18.75" customHeight="1" x14ac:dyDescent="0.3">
      <c r="A282" s="6" t="s">
        <v>377</v>
      </c>
      <c r="B282" s="6" t="s">
        <v>378</v>
      </c>
      <c r="C282" s="7">
        <v>0</v>
      </c>
      <c r="D282" s="7">
        <v>0</v>
      </c>
      <c r="E282" s="7">
        <v>200</v>
      </c>
      <c r="F282" s="7">
        <v>0</v>
      </c>
      <c r="G282" s="7">
        <v>200</v>
      </c>
      <c r="H282" s="9">
        <f t="shared" si="4"/>
        <v>0</v>
      </c>
    </row>
    <row r="283" spans="1:8" ht="18.75" customHeight="1" x14ac:dyDescent="0.3">
      <c r="A283" s="6" t="s">
        <v>379</v>
      </c>
      <c r="B283" s="6" t="s">
        <v>172</v>
      </c>
      <c r="C283" s="7">
        <v>25949.24</v>
      </c>
      <c r="D283" s="7">
        <v>12961.92</v>
      </c>
      <c r="E283" s="7">
        <v>40000</v>
      </c>
      <c r="F283" s="7">
        <v>3819</v>
      </c>
      <c r="G283" s="7">
        <v>41200</v>
      </c>
      <c r="H283" s="9">
        <f t="shared" si="4"/>
        <v>3.0000000000000027E-2</v>
      </c>
    </row>
    <row r="284" spans="1:8" ht="18.75" customHeight="1" x14ac:dyDescent="0.3">
      <c r="A284" s="6" t="s">
        <v>380</v>
      </c>
      <c r="B284" s="6" t="s">
        <v>274</v>
      </c>
      <c r="C284" s="7">
        <v>24850.01</v>
      </c>
      <c r="D284" s="7">
        <v>16769.86</v>
      </c>
      <c r="E284" s="7">
        <v>28274</v>
      </c>
      <c r="F284" s="7">
        <v>1095</v>
      </c>
      <c r="G284" s="7">
        <v>29122</v>
      </c>
      <c r="H284" s="9">
        <f t="shared" si="4"/>
        <v>2.9992218999787879E-2</v>
      </c>
    </row>
    <row r="285" spans="1:8" ht="18.75" customHeight="1" x14ac:dyDescent="0.3">
      <c r="A285" s="6" t="s">
        <v>381</v>
      </c>
      <c r="B285" s="6" t="s">
        <v>236</v>
      </c>
      <c r="C285" s="7">
        <v>0</v>
      </c>
      <c r="D285" s="7">
        <v>252.78</v>
      </c>
      <c r="E285" s="7">
        <v>250</v>
      </c>
      <c r="F285" s="7">
        <v>0</v>
      </c>
      <c r="G285" s="7">
        <v>250</v>
      </c>
      <c r="H285" s="9">
        <f t="shared" si="4"/>
        <v>0</v>
      </c>
    </row>
    <row r="286" spans="1:8" ht="18.75" customHeight="1" x14ac:dyDescent="0.3">
      <c r="A286" s="6" t="s">
        <v>382</v>
      </c>
      <c r="B286" s="6" t="s">
        <v>383</v>
      </c>
      <c r="C286" s="7">
        <v>0</v>
      </c>
      <c r="D286" s="7">
        <v>0</v>
      </c>
      <c r="E286" s="7">
        <v>500</v>
      </c>
      <c r="F286" s="7">
        <v>0</v>
      </c>
      <c r="G286" s="7">
        <v>500</v>
      </c>
      <c r="H286" s="9">
        <f t="shared" si="4"/>
        <v>0</v>
      </c>
    </row>
    <row r="287" spans="1:8" ht="18.75" customHeight="1" x14ac:dyDescent="0.3">
      <c r="A287" s="6" t="s">
        <v>384</v>
      </c>
      <c r="B287" s="6" t="s">
        <v>172</v>
      </c>
      <c r="C287" s="7">
        <v>3692.22</v>
      </c>
      <c r="D287" s="7">
        <v>6331.47</v>
      </c>
      <c r="E287" s="7">
        <v>6875</v>
      </c>
      <c r="F287" s="7">
        <v>4701</v>
      </c>
      <c r="G287" s="7">
        <v>7082</v>
      </c>
      <c r="H287" s="9">
        <f t="shared" si="4"/>
        <v>3.0109090909090863E-2</v>
      </c>
    </row>
    <row r="288" spans="1:8" ht="18.75" customHeight="1" x14ac:dyDescent="0.3">
      <c r="A288" s="6" t="s">
        <v>385</v>
      </c>
      <c r="B288" s="6" t="s">
        <v>274</v>
      </c>
      <c r="C288" s="7">
        <v>0</v>
      </c>
      <c r="D288" s="7">
        <v>0</v>
      </c>
      <c r="E288" s="7">
        <v>100</v>
      </c>
      <c r="F288" s="7">
        <v>0</v>
      </c>
      <c r="G288" s="7">
        <v>100</v>
      </c>
      <c r="H288" s="9">
        <f t="shared" si="4"/>
        <v>0</v>
      </c>
    </row>
    <row r="289" spans="1:8" ht="18.75" customHeight="1" x14ac:dyDescent="0.3">
      <c r="A289" s="6" t="s">
        <v>386</v>
      </c>
      <c r="B289" s="6" t="s">
        <v>387</v>
      </c>
      <c r="C289" s="7">
        <v>770.84</v>
      </c>
      <c r="D289" s="7">
        <v>558.5</v>
      </c>
      <c r="E289" s="7">
        <v>600</v>
      </c>
      <c r="F289" s="7">
        <v>779</v>
      </c>
      <c r="G289" s="7">
        <v>826</v>
      </c>
      <c r="H289" s="9">
        <f t="shared" si="4"/>
        <v>0.37666666666666671</v>
      </c>
    </row>
    <row r="290" spans="1:8" ht="18.75" customHeight="1" x14ac:dyDescent="0.3">
      <c r="A290" s="1" t="s">
        <v>0</v>
      </c>
      <c r="B290" s="1" t="s">
        <v>1</v>
      </c>
      <c r="C290" s="2" t="s">
        <v>2</v>
      </c>
      <c r="D290" s="2" t="s">
        <v>3</v>
      </c>
      <c r="E290" s="2" t="s">
        <v>4</v>
      </c>
      <c r="F290" s="3" t="s">
        <v>5</v>
      </c>
      <c r="G290" s="3" t="s">
        <v>505</v>
      </c>
      <c r="H290" s="9"/>
    </row>
    <row r="291" spans="1:8" ht="18.75" customHeight="1" x14ac:dyDescent="0.3">
      <c r="A291" s="6" t="s">
        <v>388</v>
      </c>
      <c r="B291" s="6" t="s">
        <v>389</v>
      </c>
      <c r="C291" s="7">
        <v>3942.62</v>
      </c>
      <c r="D291" s="7">
        <v>586.44000000000005</v>
      </c>
      <c r="E291" s="7">
        <v>600</v>
      </c>
      <c r="F291" s="7">
        <v>165</v>
      </c>
      <c r="G291" s="7">
        <v>300</v>
      </c>
      <c r="H291" s="9">
        <f t="shared" si="4"/>
        <v>-0.5</v>
      </c>
    </row>
    <row r="292" spans="1:8" ht="18.75" customHeight="1" x14ac:dyDescent="0.3">
      <c r="A292" s="6" t="s">
        <v>390</v>
      </c>
      <c r="B292" s="6" t="s">
        <v>387</v>
      </c>
      <c r="C292" s="7">
        <v>445.46</v>
      </c>
      <c r="D292" s="7">
        <v>374.1</v>
      </c>
      <c r="E292" s="7">
        <v>400</v>
      </c>
      <c r="F292" s="7">
        <v>481</v>
      </c>
      <c r="G292" s="7">
        <v>528</v>
      </c>
      <c r="H292" s="9">
        <f t="shared" si="4"/>
        <v>0.32000000000000006</v>
      </c>
    </row>
    <row r="293" spans="1:8" ht="18.75" customHeight="1" x14ac:dyDescent="0.3">
      <c r="A293" s="6" t="s">
        <v>391</v>
      </c>
      <c r="B293" s="6" t="s">
        <v>389</v>
      </c>
      <c r="C293" s="7">
        <v>2686</v>
      </c>
      <c r="D293" s="7">
        <v>2659.75</v>
      </c>
      <c r="E293" s="7">
        <v>700</v>
      </c>
      <c r="F293" s="7">
        <v>2419</v>
      </c>
      <c r="G293" s="7">
        <v>700</v>
      </c>
      <c r="H293" s="9">
        <f t="shared" si="4"/>
        <v>0</v>
      </c>
    </row>
    <row r="294" spans="1:8" ht="18.75" customHeight="1" x14ac:dyDescent="0.3">
      <c r="A294" s="6" t="s">
        <v>392</v>
      </c>
      <c r="B294" s="6" t="s">
        <v>393</v>
      </c>
      <c r="C294" s="7">
        <v>902.2</v>
      </c>
      <c r="D294" s="7">
        <v>763.4</v>
      </c>
      <c r="E294" s="7">
        <v>800</v>
      </c>
      <c r="F294" s="7">
        <v>763</v>
      </c>
      <c r="G294" s="7">
        <v>833</v>
      </c>
      <c r="H294" s="9">
        <f t="shared" si="4"/>
        <v>4.1250000000000009E-2</v>
      </c>
    </row>
    <row r="295" spans="1:8" ht="18.75" customHeight="1" x14ac:dyDescent="0.3">
      <c r="A295" s="6" t="s">
        <v>394</v>
      </c>
      <c r="B295" s="6" t="s">
        <v>172</v>
      </c>
      <c r="C295" s="7">
        <v>23409.74</v>
      </c>
      <c r="D295" s="7">
        <v>14105.09</v>
      </c>
      <c r="E295" s="7">
        <v>53000</v>
      </c>
      <c r="F295" s="7">
        <v>38338</v>
      </c>
      <c r="G295" s="7">
        <v>54590</v>
      </c>
      <c r="H295" s="9">
        <f t="shared" si="4"/>
        <v>3.0000000000000027E-2</v>
      </c>
    </row>
    <row r="296" spans="1:8" ht="18.75" customHeight="1" x14ac:dyDescent="0.3">
      <c r="A296" s="6" t="s">
        <v>395</v>
      </c>
      <c r="B296" s="6" t="s">
        <v>274</v>
      </c>
      <c r="C296" s="7">
        <v>1113.83</v>
      </c>
      <c r="D296" s="7">
        <v>241</v>
      </c>
      <c r="E296" s="7">
        <v>5300</v>
      </c>
      <c r="F296" s="7">
        <v>302</v>
      </c>
      <c r="G296" s="7">
        <v>5459</v>
      </c>
      <c r="H296" s="9">
        <f t="shared" si="4"/>
        <v>3.0000000000000027E-2</v>
      </c>
    </row>
    <row r="297" spans="1:8" ht="18.75" customHeight="1" x14ac:dyDescent="0.3">
      <c r="A297" s="6" t="s">
        <v>396</v>
      </c>
      <c r="B297" s="6" t="s">
        <v>378</v>
      </c>
      <c r="C297" s="7">
        <v>0</v>
      </c>
      <c r="D297" s="7">
        <v>3000</v>
      </c>
      <c r="E297" s="7">
        <v>445000</v>
      </c>
      <c r="F297" s="7">
        <v>29380</v>
      </c>
      <c r="G297" s="7">
        <v>30000</v>
      </c>
      <c r="H297" s="9">
        <f t="shared" si="4"/>
        <v>-0.93258426966292141</v>
      </c>
    </row>
    <row r="298" spans="1:8" ht="18.75" customHeight="1" x14ac:dyDescent="0.3">
      <c r="A298" s="6" t="s">
        <v>397</v>
      </c>
      <c r="B298" s="6" t="s">
        <v>172</v>
      </c>
      <c r="C298" s="7">
        <v>10581.8</v>
      </c>
      <c r="D298" s="7">
        <v>13354.98</v>
      </c>
      <c r="E298" s="7">
        <v>14342</v>
      </c>
      <c r="F298" s="7">
        <v>10095</v>
      </c>
      <c r="G298" s="7">
        <v>14773</v>
      </c>
      <c r="H298" s="9">
        <f t="shared" si="4"/>
        <v>3.0051596708966732E-2</v>
      </c>
    </row>
    <row r="299" spans="1:8" ht="18.75" customHeight="1" x14ac:dyDescent="0.3">
      <c r="A299" s="6" t="s">
        <v>398</v>
      </c>
      <c r="B299" s="6" t="s">
        <v>274</v>
      </c>
      <c r="C299" s="7">
        <v>252.66</v>
      </c>
      <c r="D299" s="7">
        <v>49.89</v>
      </c>
      <c r="E299" s="7">
        <v>2217</v>
      </c>
      <c r="F299" s="7">
        <v>0</v>
      </c>
      <c r="G299" s="7">
        <v>2284</v>
      </c>
      <c r="H299" s="9">
        <f t="shared" si="4"/>
        <v>3.022101939557964E-2</v>
      </c>
    </row>
    <row r="300" spans="1:8" ht="18.75" customHeight="1" x14ac:dyDescent="0.3">
      <c r="A300" s="6" t="s">
        <v>399</v>
      </c>
      <c r="B300" s="6" t="s">
        <v>292</v>
      </c>
      <c r="C300" s="7">
        <v>0</v>
      </c>
      <c r="D300" s="7">
        <v>102.87</v>
      </c>
      <c r="E300" s="7">
        <v>250</v>
      </c>
      <c r="F300" s="7">
        <v>27.47</v>
      </c>
      <c r="G300" s="7">
        <v>250</v>
      </c>
      <c r="H300" s="9">
        <f t="shared" si="4"/>
        <v>0</v>
      </c>
    </row>
    <row r="301" spans="1:8" ht="18.75" customHeight="1" x14ac:dyDescent="0.3">
      <c r="A301" s="6" t="s">
        <v>400</v>
      </c>
      <c r="B301" s="6" t="s">
        <v>378</v>
      </c>
      <c r="C301" s="7">
        <v>0</v>
      </c>
      <c r="D301" s="7">
        <v>68.680000000000007</v>
      </c>
      <c r="E301" s="7">
        <v>2000</v>
      </c>
      <c r="F301" s="7">
        <v>380</v>
      </c>
      <c r="G301" s="7">
        <v>500</v>
      </c>
      <c r="H301" s="9">
        <f t="shared" si="4"/>
        <v>-0.75</v>
      </c>
    </row>
    <row r="302" spans="1:8" ht="18.75" customHeight="1" x14ac:dyDescent="0.3">
      <c r="A302" s="6" t="s">
        <v>401</v>
      </c>
      <c r="B302" s="6" t="s">
        <v>172</v>
      </c>
      <c r="C302" s="7">
        <v>107875.96</v>
      </c>
      <c r="D302" s="7">
        <v>109544.39</v>
      </c>
      <c r="E302" s="7">
        <v>88173</v>
      </c>
      <c r="F302" s="7">
        <v>122604</v>
      </c>
      <c r="G302" s="7">
        <v>92737</v>
      </c>
      <c r="H302" s="9">
        <f t="shared" si="4"/>
        <v>5.1761877218649666E-2</v>
      </c>
    </row>
    <row r="303" spans="1:8" ht="18.75" customHeight="1" x14ac:dyDescent="0.3">
      <c r="A303" s="6" t="s">
        <v>402</v>
      </c>
      <c r="B303" s="6" t="s">
        <v>274</v>
      </c>
      <c r="C303" s="7">
        <v>2469.06</v>
      </c>
      <c r="D303" s="7">
        <v>2360.16</v>
      </c>
      <c r="E303" s="7">
        <v>6335</v>
      </c>
      <c r="F303" s="7">
        <v>2533</v>
      </c>
      <c r="G303" s="7">
        <v>6525</v>
      </c>
      <c r="H303" s="9">
        <f t="shared" si="4"/>
        <v>2.9992107340173657E-2</v>
      </c>
    </row>
    <row r="304" spans="1:8" ht="18.75" customHeight="1" x14ac:dyDescent="0.3">
      <c r="A304" s="6" t="s">
        <v>403</v>
      </c>
      <c r="B304" s="6" t="s">
        <v>236</v>
      </c>
      <c r="C304" s="7">
        <v>0</v>
      </c>
      <c r="D304" s="7">
        <v>31.18</v>
      </c>
      <c r="E304" s="7">
        <v>250</v>
      </c>
      <c r="F304" s="7">
        <v>0</v>
      </c>
      <c r="G304" s="7">
        <v>250</v>
      </c>
      <c r="H304" s="9">
        <f t="shared" si="4"/>
        <v>0</v>
      </c>
    </row>
    <row r="305" spans="1:8" ht="18.75" customHeight="1" x14ac:dyDescent="0.3">
      <c r="A305" s="6" t="s">
        <v>404</v>
      </c>
      <c r="B305" s="6" t="s">
        <v>172</v>
      </c>
      <c r="C305" s="7">
        <v>787.8</v>
      </c>
      <c r="D305" s="7">
        <v>166</v>
      </c>
      <c r="E305" s="7">
        <v>64659</v>
      </c>
      <c r="F305" s="7">
        <v>1377.28</v>
      </c>
      <c r="G305" s="7">
        <f>E305*1.03</f>
        <v>66598.77</v>
      </c>
      <c r="H305" s="9">
        <f t="shared" si="4"/>
        <v>3.0000000000000027E-2</v>
      </c>
    </row>
    <row r="306" spans="1:8" ht="18.75" customHeight="1" thickBot="1" x14ac:dyDescent="0.35">
      <c r="A306" s="10" t="s">
        <v>405</v>
      </c>
      <c r="B306" s="10" t="s">
        <v>274</v>
      </c>
      <c r="C306" s="11">
        <v>0</v>
      </c>
      <c r="D306" s="11">
        <v>0</v>
      </c>
      <c r="E306" s="11">
        <v>1267</v>
      </c>
      <c r="F306" s="11">
        <v>162</v>
      </c>
      <c r="G306" s="11">
        <v>1305</v>
      </c>
      <c r="H306" s="9">
        <f t="shared" si="4"/>
        <v>2.9992107340173657E-2</v>
      </c>
    </row>
    <row r="307" spans="1:8" ht="18.75" customHeight="1" x14ac:dyDescent="0.3">
      <c r="A307" s="6" t="s">
        <v>9</v>
      </c>
      <c r="B307" s="6" t="s">
        <v>360</v>
      </c>
      <c r="C307" s="7">
        <v>320696</v>
      </c>
      <c r="D307" s="7">
        <v>324943</v>
      </c>
      <c r="E307" s="7">
        <v>883036</v>
      </c>
      <c r="F307" s="7">
        <f>SUM(F268:F281)+SUM(F282:F306)</f>
        <v>325329.38</v>
      </c>
      <c r="G307" s="7">
        <f>SUM(G268:G281)+SUM(G282:G306)</f>
        <v>480217.77</v>
      </c>
      <c r="H307" s="9">
        <f t="shared" si="4"/>
        <v>-0.45617418768883711</v>
      </c>
    </row>
    <row r="308" spans="1:8" ht="18.75" customHeight="1" x14ac:dyDescent="0.3">
      <c r="A308" s="1"/>
      <c r="B308" s="1"/>
      <c r="C308" s="2"/>
      <c r="D308" s="2"/>
      <c r="E308" s="2"/>
      <c r="F308" s="3"/>
      <c r="G308" s="3"/>
      <c r="H308" s="9"/>
    </row>
    <row r="309" spans="1:8" ht="18.75" customHeight="1" x14ac:dyDescent="0.3">
      <c r="A309" s="6" t="s">
        <v>406</v>
      </c>
      <c r="B309" s="6" t="s">
        <v>407</v>
      </c>
      <c r="C309" s="7" t="s">
        <v>9</v>
      </c>
      <c r="D309" s="7" t="s">
        <v>9</v>
      </c>
      <c r="E309" s="7" t="s">
        <v>9</v>
      </c>
      <c r="H309" s="9"/>
    </row>
    <row r="310" spans="1:8" ht="18.75" customHeight="1" x14ac:dyDescent="0.3">
      <c r="A310" s="12" t="s">
        <v>408</v>
      </c>
      <c r="B310" s="6" t="s">
        <v>409</v>
      </c>
      <c r="C310" s="7">
        <v>21031.81</v>
      </c>
      <c r="D310" s="7">
        <v>24221.54</v>
      </c>
      <c r="E310" s="7">
        <v>24005</v>
      </c>
      <c r="F310" s="7">
        <v>22220</v>
      </c>
      <c r="G310" s="7">
        <f>'[1]modified salary link 2023'!N24</f>
        <v>23901.016100000001</v>
      </c>
      <c r="H310" s="9">
        <f t="shared" si="4"/>
        <v>-4.3317600499895859E-3</v>
      </c>
    </row>
    <row r="311" spans="1:8" ht="18.75" customHeight="1" x14ac:dyDescent="0.3">
      <c r="A311" s="6" t="s">
        <v>410</v>
      </c>
      <c r="B311" s="6" t="s">
        <v>411</v>
      </c>
      <c r="C311" s="7">
        <v>177732</v>
      </c>
      <c r="D311" s="7">
        <v>177732</v>
      </c>
      <c r="E311" s="7">
        <v>178000</v>
      </c>
      <c r="F311" s="7">
        <v>0</v>
      </c>
      <c r="G311" s="7">
        <v>0</v>
      </c>
      <c r="H311" s="9">
        <f t="shared" si="4"/>
        <v>-1</v>
      </c>
    </row>
    <row r="312" spans="1:8" ht="18.75" customHeight="1" x14ac:dyDescent="0.3">
      <c r="A312" s="6" t="s">
        <v>412</v>
      </c>
      <c r="B312" s="6" t="s">
        <v>413</v>
      </c>
      <c r="C312" s="7">
        <v>0</v>
      </c>
      <c r="D312" s="7">
        <v>500</v>
      </c>
      <c r="E312" s="7">
        <v>500</v>
      </c>
      <c r="F312" s="7">
        <v>500</v>
      </c>
      <c r="G312" s="7">
        <v>500</v>
      </c>
      <c r="H312" s="9">
        <f t="shared" si="4"/>
        <v>0</v>
      </c>
    </row>
    <row r="313" spans="1:8" ht="18.75" customHeight="1" x14ac:dyDescent="0.3">
      <c r="A313" s="6" t="s">
        <v>414</v>
      </c>
      <c r="B313" s="6" t="s">
        <v>415</v>
      </c>
      <c r="C313" s="7">
        <v>10.99</v>
      </c>
      <c r="D313" s="7">
        <v>272.18</v>
      </c>
      <c r="E313" s="7">
        <v>500</v>
      </c>
      <c r="F313" s="7">
        <v>56.23</v>
      </c>
      <c r="G313" s="7">
        <v>500</v>
      </c>
      <c r="H313" s="9">
        <f t="shared" si="4"/>
        <v>0</v>
      </c>
    </row>
    <row r="314" spans="1:8" ht="18.75" customHeight="1" x14ac:dyDescent="0.3">
      <c r="A314" s="6" t="s">
        <v>416</v>
      </c>
      <c r="B314" s="6" t="s">
        <v>417</v>
      </c>
      <c r="C314" s="7">
        <v>1033</v>
      </c>
      <c r="D314" s="7">
        <v>20</v>
      </c>
      <c r="E314" s="7">
        <v>1500</v>
      </c>
      <c r="F314" s="7">
        <v>134.93</v>
      </c>
      <c r="G314" s="7">
        <v>1500</v>
      </c>
      <c r="H314" s="9">
        <f t="shared" si="4"/>
        <v>0</v>
      </c>
    </row>
    <row r="315" spans="1:8" ht="18.75" customHeight="1" thickBot="1" x14ac:dyDescent="0.35">
      <c r="A315" s="10" t="s">
        <v>418</v>
      </c>
      <c r="B315" s="10" t="s">
        <v>419</v>
      </c>
      <c r="C315" s="11">
        <v>105.54</v>
      </c>
      <c r="D315" s="11">
        <v>59.04</v>
      </c>
      <c r="E315" s="11">
        <v>500</v>
      </c>
      <c r="F315" s="11">
        <v>449</v>
      </c>
      <c r="G315" s="11">
        <v>500</v>
      </c>
      <c r="H315" s="9">
        <f t="shared" si="4"/>
        <v>0</v>
      </c>
    </row>
    <row r="316" spans="1:8" ht="18.75" customHeight="1" x14ac:dyDescent="0.3">
      <c r="A316" s="6" t="s">
        <v>9</v>
      </c>
      <c r="B316" s="6" t="s">
        <v>312</v>
      </c>
      <c r="C316" s="7">
        <f>SUM(C310:C315)</f>
        <v>199913.34</v>
      </c>
      <c r="D316" s="7">
        <f>SUM(D310:D315)</f>
        <v>202804.76</v>
      </c>
      <c r="E316" s="7">
        <f>SUM(E310:E315)</f>
        <v>205005</v>
      </c>
      <c r="F316" s="7">
        <f>SUM(F310:F315)</f>
        <v>23360.16</v>
      </c>
      <c r="G316" s="7">
        <f>SUM(G310:G315)</f>
        <v>26901.016100000001</v>
      </c>
      <c r="H316" s="9">
        <f t="shared" si="4"/>
        <v>-0.86877873173825026</v>
      </c>
    </row>
    <row r="317" spans="1:8" ht="18.75" customHeight="1" x14ac:dyDescent="0.3">
      <c r="A317" s="6" t="s">
        <v>9</v>
      </c>
      <c r="B317" s="6" t="s">
        <v>9</v>
      </c>
      <c r="C317" s="7"/>
      <c r="D317" s="7"/>
      <c r="E317" s="7"/>
      <c r="H317" s="9"/>
    </row>
    <row r="318" spans="1:8" ht="18.75" customHeight="1" x14ac:dyDescent="0.3">
      <c r="A318" s="1" t="s">
        <v>0</v>
      </c>
      <c r="B318" s="1" t="s">
        <v>1</v>
      </c>
      <c r="C318" s="2" t="s">
        <v>2</v>
      </c>
      <c r="D318" s="2" t="s">
        <v>3</v>
      </c>
      <c r="E318" s="2" t="s">
        <v>4</v>
      </c>
      <c r="F318" s="3" t="s">
        <v>5</v>
      </c>
      <c r="G318" s="3" t="s">
        <v>505</v>
      </c>
      <c r="H318" s="9"/>
    </row>
    <row r="319" spans="1:8" ht="18.75" customHeight="1" x14ac:dyDescent="0.3">
      <c r="A319" s="6" t="s">
        <v>420</v>
      </c>
      <c r="B319" s="6" t="s">
        <v>421</v>
      </c>
      <c r="C319" s="7" t="s">
        <v>9</v>
      </c>
      <c r="D319" s="7" t="s">
        <v>9</v>
      </c>
      <c r="E319" s="7" t="s">
        <v>9</v>
      </c>
      <c r="H319" s="9"/>
    </row>
    <row r="320" spans="1:8" ht="18.75" customHeight="1" x14ac:dyDescent="0.3">
      <c r="A320" s="6" t="s">
        <v>422</v>
      </c>
      <c r="B320" s="6" t="s">
        <v>172</v>
      </c>
      <c r="C320" s="7">
        <v>122509.51</v>
      </c>
      <c r="D320" s="7">
        <v>135161.29</v>
      </c>
      <c r="E320" s="7">
        <v>133644</v>
      </c>
      <c r="F320" s="7">
        <v>123609</v>
      </c>
      <c r="G320" s="7">
        <f>'[1]modified salary link 2023'!O24</f>
        <v>135009.19845000003</v>
      </c>
      <c r="H320" s="9">
        <f t="shared" si="4"/>
        <v>1.0215186989315006E-2</v>
      </c>
    </row>
    <row r="321" spans="1:8" ht="18.75" customHeight="1" x14ac:dyDescent="0.3">
      <c r="A321" s="6" t="s">
        <v>423</v>
      </c>
      <c r="B321" s="6" t="s">
        <v>236</v>
      </c>
      <c r="C321" s="7">
        <v>464.09</v>
      </c>
      <c r="D321" s="7">
        <v>799.1</v>
      </c>
      <c r="E321" s="7">
        <v>1000</v>
      </c>
      <c r="F321" s="7">
        <v>865</v>
      </c>
      <c r="G321" s="7">
        <v>1000</v>
      </c>
      <c r="H321" s="9">
        <f t="shared" si="4"/>
        <v>0</v>
      </c>
    </row>
    <row r="322" spans="1:8" ht="18.75" customHeight="1" x14ac:dyDescent="0.3">
      <c r="A322" s="6" t="s">
        <v>424</v>
      </c>
      <c r="B322" s="6" t="s">
        <v>425</v>
      </c>
      <c r="C322" s="7">
        <v>5029.6899999999996</v>
      </c>
      <c r="D322" s="7">
        <v>5413.21</v>
      </c>
      <c r="E322" s="7">
        <v>5900</v>
      </c>
      <c r="F322" s="7">
        <v>5882.26</v>
      </c>
      <c r="G322" s="7">
        <v>5900</v>
      </c>
      <c r="H322" s="9">
        <f t="shared" si="4"/>
        <v>0</v>
      </c>
    </row>
    <row r="323" spans="1:8" ht="18.75" customHeight="1" x14ac:dyDescent="0.3">
      <c r="A323" s="6" t="s">
        <v>426</v>
      </c>
      <c r="B323" s="6" t="s">
        <v>130</v>
      </c>
      <c r="C323" s="7">
        <v>26.99</v>
      </c>
      <c r="D323" s="7">
        <v>150</v>
      </c>
      <c r="E323" s="7">
        <v>2000</v>
      </c>
      <c r="F323" s="7">
        <v>45</v>
      </c>
      <c r="G323" s="7">
        <v>1000</v>
      </c>
      <c r="H323" s="9">
        <f t="shared" si="4"/>
        <v>-0.5</v>
      </c>
    </row>
    <row r="324" spans="1:8" ht="18.75" customHeight="1" x14ac:dyDescent="0.3">
      <c r="A324" s="6" t="s">
        <v>427</v>
      </c>
      <c r="B324" s="6" t="s">
        <v>126</v>
      </c>
      <c r="C324" s="7">
        <v>4779.0600000000004</v>
      </c>
      <c r="D324" s="7">
        <v>6484.3</v>
      </c>
      <c r="E324" s="7">
        <v>11000</v>
      </c>
      <c r="F324" s="7">
        <v>8671.07</v>
      </c>
      <c r="G324" s="7">
        <v>11000</v>
      </c>
      <c r="H324" s="9">
        <f t="shared" si="4"/>
        <v>0</v>
      </c>
    </row>
    <row r="325" spans="1:8" ht="18.75" customHeight="1" x14ac:dyDescent="0.3">
      <c r="A325" s="6" t="s">
        <v>428</v>
      </c>
      <c r="B325" s="6" t="s">
        <v>429</v>
      </c>
      <c r="C325" s="7">
        <v>2964</v>
      </c>
      <c r="D325" s="7">
        <v>870</v>
      </c>
      <c r="E325" s="7">
        <v>1600</v>
      </c>
      <c r="F325" s="7">
        <v>1210</v>
      </c>
      <c r="G325" s="7">
        <v>1600</v>
      </c>
      <c r="H325" s="9">
        <f t="shared" si="4"/>
        <v>0</v>
      </c>
    </row>
    <row r="326" spans="1:8" ht="18.75" customHeight="1" x14ac:dyDescent="0.3">
      <c r="A326" s="6" t="s">
        <v>430</v>
      </c>
      <c r="B326" s="6" t="s">
        <v>191</v>
      </c>
      <c r="C326" s="7">
        <v>428.24</v>
      </c>
      <c r="D326" s="7">
        <v>144.88999999999999</v>
      </c>
      <c r="E326" s="7">
        <v>500</v>
      </c>
      <c r="F326" s="7">
        <v>144.1</v>
      </c>
      <c r="G326" s="7">
        <v>500</v>
      </c>
      <c r="H326" s="9">
        <f t="shared" si="4"/>
        <v>0</v>
      </c>
    </row>
    <row r="327" spans="1:8" ht="18.75" customHeight="1" x14ac:dyDescent="0.3">
      <c r="A327" s="6" t="s">
        <v>431</v>
      </c>
      <c r="B327" s="6" t="s">
        <v>180</v>
      </c>
      <c r="C327" s="7">
        <v>864.83</v>
      </c>
      <c r="D327" s="7">
        <v>650</v>
      </c>
      <c r="E327" s="7">
        <v>1220</v>
      </c>
      <c r="F327" s="7">
        <v>1328</v>
      </c>
      <c r="G327" s="7">
        <v>1240</v>
      </c>
      <c r="H327" s="9">
        <f t="shared" ref="H327:H387" si="5">G327/E327-1</f>
        <v>1.6393442622950838E-2</v>
      </c>
    </row>
    <row r="328" spans="1:8" ht="18.75" customHeight="1" x14ac:dyDescent="0.3">
      <c r="A328" s="6" t="s">
        <v>432</v>
      </c>
      <c r="B328" s="6" t="s">
        <v>182</v>
      </c>
      <c r="C328" s="7">
        <v>314.73</v>
      </c>
      <c r="D328" s="7">
        <v>78.010000000000005</v>
      </c>
      <c r="E328" s="7">
        <v>3000</v>
      </c>
      <c r="F328" s="7">
        <v>910</v>
      </c>
      <c r="G328" s="7">
        <v>3000</v>
      </c>
      <c r="H328" s="9">
        <f t="shared" si="5"/>
        <v>0</v>
      </c>
    </row>
    <row r="329" spans="1:8" ht="18.75" customHeight="1" x14ac:dyDescent="0.3">
      <c r="A329" s="6" t="s">
        <v>433</v>
      </c>
      <c r="B329" s="6" t="s">
        <v>172</v>
      </c>
      <c r="C329" s="7">
        <v>18964.77</v>
      </c>
      <c r="D329" s="7">
        <v>31210.97</v>
      </c>
      <c r="E329" s="7">
        <v>32725</v>
      </c>
      <c r="F329" s="7">
        <v>35549.96</v>
      </c>
      <c r="G329" s="7">
        <f>[1]Playground!F25</f>
        <v>40206.5625</v>
      </c>
      <c r="H329" s="9">
        <f t="shared" si="5"/>
        <v>0.22861917494270445</v>
      </c>
    </row>
    <row r="330" spans="1:8" ht="18.75" customHeight="1" thickBot="1" x14ac:dyDescent="0.35">
      <c r="A330" s="10" t="s">
        <v>434</v>
      </c>
      <c r="B330" s="10" t="s">
        <v>172</v>
      </c>
      <c r="C330" s="11">
        <v>1800</v>
      </c>
      <c r="D330" s="11">
        <v>1800</v>
      </c>
      <c r="E330" s="11">
        <v>2400</v>
      </c>
      <c r="F330" s="11">
        <v>2100</v>
      </c>
      <c r="G330" s="11">
        <v>2400</v>
      </c>
      <c r="H330" s="9">
        <f t="shared" si="5"/>
        <v>0</v>
      </c>
    </row>
    <row r="331" spans="1:8" ht="18.75" customHeight="1" x14ac:dyDescent="0.3">
      <c r="A331" s="6" t="s">
        <v>9</v>
      </c>
      <c r="B331" s="6" t="s">
        <v>435</v>
      </c>
      <c r="C331" s="7">
        <f>SUM(C320:C330)</f>
        <v>158145.90999999997</v>
      </c>
      <c r="D331" s="7">
        <f>SUM(D320:D330)</f>
        <v>182761.77000000002</v>
      </c>
      <c r="E331" s="7">
        <f>SUM(E320:E330)</f>
        <v>194989</v>
      </c>
      <c r="F331" s="7">
        <f>SUM(F320:F330)</f>
        <v>180314.38999999998</v>
      </c>
      <c r="G331" s="7">
        <f>SUM(G320:G330)</f>
        <v>202855.76095000003</v>
      </c>
      <c r="H331" s="9">
        <f t="shared" si="5"/>
        <v>4.0344639697624141E-2</v>
      </c>
    </row>
    <row r="332" spans="1:8" ht="18.75" customHeight="1" x14ac:dyDescent="0.3">
      <c r="A332" s="1"/>
      <c r="B332" s="1"/>
      <c r="C332" s="2"/>
      <c r="D332" s="2"/>
      <c r="E332" s="2"/>
      <c r="F332" s="3"/>
      <c r="G332" s="3"/>
      <c r="H332" s="9"/>
    </row>
    <row r="333" spans="1:8" ht="18.75" customHeight="1" x14ac:dyDescent="0.3">
      <c r="A333" s="6" t="s">
        <v>436</v>
      </c>
      <c r="B333" s="6" t="s">
        <v>437</v>
      </c>
      <c r="C333" s="7" t="s">
        <v>9</v>
      </c>
      <c r="D333" s="7" t="s">
        <v>9</v>
      </c>
      <c r="E333" s="7" t="s">
        <v>9</v>
      </c>
      <c r="H333" s="9"/>
    </row>
    <row r="334" spans="1:8" ht="18.75" customHeight="1" x14ac:dyDescent="0.3">
      <c r="A334" s="6" t="s">
        <v>438</v>
      </c>
      <c r="B334" s="6" t="s">
        <v>172</v>
      </c>
      <c r="C334" s="7">
        <v>47173.82</v>
      </c>
      <c r="D334" s="7">
        <v>51477.58</v>
      </c>
      <c r="E334" s="7">
        <v>37094</v>
      </c>
      <c r="F334" s="7">
        <v>56295</v>
      </c>
      <c r="G334" s="7">
        <f>[1]recreation!G27</f>
        <v>77205.743188888882</v>
      </c>
      <c r="H334" s="9">
        <f t="shared" si="5"/>
        <v>1.0813539437345363</v>
      </c>
    </row>
    <row r="335" spans="1:8" ht="18.75" customHeight="1" x14ac:dyDescent="0.3">
      <c r="A335" s="6" t="s">
        <v>439</v>
      </c>
      <c r="B335" s="6" t="s">
        <v>274</v>
      </c>
      <c r="C335" s="7">
        <v>3617.52</v>
      </c>
      <c r="D335" s="7">
        <v>3956.28</v>
      </c>
      <c r="E335" s="7">
        <v>3700</v>
      </c>
      <c r="F335" s="7">
        <v>3724.55</v>
      </c>
      <c r="G335" s="7">
        <f>[1]recreation!G28</f>
        <v>3860.2871594444441</v>
      </c>
      <c r="H335" s="9">
        <f t="shared" si="5"/>
        <v>4.3320853903903833E-2</v>
      </c>
    </row>
    <row r="336" spans="1:8" ht="18.75" customHeight="1" x14ac:dyDescent="0.3">
      <c r="A336" s="6" t="s">
        <v>440</v>
      </c>
      <c r="B336" s="6" t="s">
        <v>236</v>
      </c>
      <c r="C336" s="7">
        <v>4058.55</v>
      </c>
      <c r="D336" s="7">
        <v>4846.9799999999996</v>
      </c>
      <c r="E336" s="7">
        <v>20000</v>
      </c>
      <c r="F336" s="7">
        <v>8536</v>
      </c>
      <c r="G336" s="7">
        <v>10400</v>
      </c>
      <c r="H336" s="9">
        <f t="shared" si="5"/>
        <v>-0.48</v>
      </c>
    </row>
    <row r="337" spans="1:8" ht="18.75" customHeight="1" x14ac:dyDescent="0.3">
      <c r="A337" s="6" t="s">
        <v>441</v>
      </c>
      <c r="B337" s="6" t="s">
        <v>442</v>
      </c>
      <c r="C337" s="7">
        <v>1068.75</v>
      </c>
      <c r="D337" s="7">
        <v>104</v>
      </c>
      <c r="E337" s="7">
        <v>2000</v>
      </c>
      <c r="F337" s="7">
        <v>0</v>
      </c>
      <c r="G337" s="7">
        <v>2000</v>
      </c>
      <c r="H337" s="9">
        <f t="shared" si="5"/>
        <v>0</v>
      </c>
    </row>
    <row r="338" spans="1:8" ht="18.75" customHeight="1" x14ac:dyDescent="0.3">
      <c r="A338" s="6" t="s">
        <v>443</v>
      </c>
      <c r="B338" s="6" t="s">
        <v>444</v>
      </c>
      <c r="C338" s="7">
        <v>287.39</v>
      </c>
      <c r="D338" s="7">
        <v>44.34</v>
      </c>
      <c r="E338" s="7">
        <v>600</v>
      </c>
      <c r="F338" s="7">
        <v>0</v>
      </c>
      <c r="G338" s="7">
        <v>600</v>
      </c>
      <c r="H338" s="9">
        <f t="shared" si="5"/>
        <v>0</v>
      </c>
    </row>
    <row r="339" spans="1:8" ht="18.75" customHeight="1" x14ac:dyDescent="0.3">
      <c r="A339" s="6" t="s">
        <v>445</v>
      </c>
      <c r="B339" s="6" t="s">
        <v>446</v>
      </c>
      <c r="C339" s="7"/>
      <c r="D339" s="7"/>
      <c r="E339" s="7">
        <v>0</v>
      </c>
      <c r="F339" s="7">
        <v>653</v>
      </c>
      <c r="G339" s="7">
        <v>2100</v>
      </c>
      <c r="H339" s="9">
        <v>1</v>
      </c>
    </row>
    <row r="340" spans="1:8" ht="18.75" customHeight="1" x14ac:dyDescent="0.3">
      <c r="A340" s="12" t="s">
        <v>447</v>
      </c>
      <c r="B340" s="6" t="s">
        <v>258</v>
      </c>
      <c r="C340" s="7">
        <v>2197.2199999999998</v>
      </c>
      <c r="D340" s="7">
        <v>1964.89</v>
      </c>
      <c r="E340" s="7">
        <v>2100</v>
      </c>
      <c r="F340" s="7">
        <v>2379</v>
      </c>
      <c r="G340" s="7">
        <v>2400</v>
      </c>
      <c r="H340" s="9">
        <f t="shared" si="5"/>
        <v>0.14285714285714279</v>
      </c>
    </row>
    <row r="341" spans="1:8" ht="18.75" customHeight="1" x14ac:dyDescent="0.3">
      <c r="A341" s="6" t="s">
        <v>448</v>
      </c>
      <c r="B341" s="6" t="s">
        <v>262</v>
      </c>
      <c r="C341" s="7">
        <v>3045.87</v>
      </c>
      <c r="D341" s="7">
        <v>3457.07</v>
      </c>
      <c r="E341" s="7">
        <v>3500</v>
      </c>
      <c r="F341" s="7">
        <v>3173.44</v>
      </c>
      <c r="G341" s="7">
        <v>3500</v>
      </c>
      <c r="H341" s="9">
        <f t="shared" si="5"/>
        <v>0</v>
      </c>
    </row>
    <row r="342" spans="1:8" ht="18.75" customHeight="1" x14ac:dyDescent="0.3">
      <c r="A342" s="6" t="s">
        <v>449</v>
      </c>
      <c r="B342" s="6" t="s">
        <v>306</v>
      </c>
      <c r="C342" s="7">
        <v>4023.38</v>
      </c>
      <c r="D342" s="7">
        <v>93688.38</v>
      </c>
      <c r="E342" s="7">
        <v>26875</v>
      </c>
      <c r="F342" s="7">
        <v>16567.509999999998</v>
      </c>
      <c r="G342" s="7">
        <v>48355</v>
      </c>
      <c r="H342" s="9">
        <f t="shared" si="5"/>
        <v>0.79925581395348844</v>
      </c>
    </row>
    <row r="343" spans="1:8" ht="18.75" customHeight="1" thickBot="1" x14ac:dyDescent="0.35">
      <c r="A343" s="16" t="s">
        <v>450</v>
      </c>
      <c r="B343" s="10" t="s">
        <v>378</v>
      </c>
      <c r="C343" s="11">
        <v>95402.29</v>
      </c>
      <c r="D343" s="11">
        <v>92110.59</v>
      </c>
      <c r="E343" s="11">
        <v>210000</v>
      </c>
      <c r="F343" s="11">
        <v>219826</v>
      </c>
      <c r="G343" s="11">
        <v>132755</v>
      </c>
      <c r="H343" s="9">
        <f t="shared" si="5"/>
        <v>-0.36783333333333335</v>
      </c>
    </row>
    <row r="344" spans="1:8" ht="18.75" customHeight="1" x14ac:dyDescent="0.3">
      <c r="A344" s="6" t="s">
        <v>9</v>
      </c>
      <c r="B344" s="6" t="s">
        <v>435</v>
      </c>
      <c r="C344" s="7">
        <f>SUM(C334:C343)</f>
        <v>160874.78999999998</v>
      </c>
      <c r="D344" s="7">
        <f>SUM(D334:D343)</f>
        <v>251650.11000000002</v>
      </c>
      <c r="E344" s="7">
        <f>SUM(E334:E343)</f>
        <v>305869</v>
      </c>
      <c r="F344" s="7">
        <f>SUM(F334:F343)</f>
        <v>311154.5</v>
      </c>
      <c r="G344" s="7">
        <f>SUM(G334:G343)</f>
        <v>283176.0303483333</v>
      </c>
      <c r="H344" s="9">
        <f t="shared" si="5"/>
        <v>-7.4191793387583305E-2</v>
      </c>
    </row>
    <row r="345" spans="1:8" ht="18.75" customHeight="1" x14ac:dyDescent="0.3">
      <c r="A345" s="6" t="s">
        <v>9</v>
      </c>
      <c r="B345" s="6" t="s">
        <v>9</v>
      </c>
      <c r="C345" s="7"/>
      <c r="D345" s="7"/>
      <c r="E345" s="7"/>
      <c r="H345" s="9"/>
    </row>
    <row r="346" spans="1:8" ht="18.75" customHeight="1" x14ac:dyDescent="0.3">
      <c r="A346" s="6" t="s">
        <v>451</v>
      </c>
      <c r="B346" s="6" t="s">
        <v>452</v>
      </c>
      <c r="C346" s="7" t="s">
        <v>9</v>
      </c>
      <c r="D346" s="7" t="s">
        <v>9</v>
      </c>
      <c r="E346" s="7" t="s">
        <v>9</v>
      </c>
      <c r="H346" s="9"/>
    </row>
    <row r="347" spans="1:8" ht="18.75" customHeight="1" x14ac:dyDescent="0.3">
      <c r="A347" s="6" t="s">
        <v>453</v>
      </c>
      <c r="B347" s="6" t="s">
        <v>454</v>
      </c>
      <c r="C347" s="7">
        <v>9731</v>
      </c>
      <c r="D347" s="7">
        <v>9730.41</v>
      </c>
      <c r="E347" s="7">
        <v>9732</v>
      </c>
      <c r="F347" s="7">
        <v>9730</v>
      </c>
      <c r="G347" s="7">
        <v>14000</v>
      </c>
      <c r="H347" s="9">
        <f t="shared" si="5"/>
        <v>0.43855322646937944</v>
      </c>
    </row>
    <row r="348" spans="1:8" ht="18.75" customHeight="1" x14ac:dyDescent="0.3">
      <c r="A348" s="6" t="s">
        <v>455</v>
      </c>
      <c r="B348" s="6" t="s">
        <v>456</v>
      </c>
      <c r="C348" s="7">
        <v>4000</v>
      </c>
      <c r="D348" s="7">
        <v>4000</v>
      </c>
      <c r="E348" s="7">
        <v>4000</v>
      </c>
      <c r="F348" s="7">
        <v>4000</v>
      </c>
      <c r="G348" s="7">
        <v>4000</v>
      </c>
      <c r="H348" s="9">
        <f t="shared" si="5"/>
        <v>0</v>
      </c>
    </row>
    <row r="349" spans="1:8" ht="18.75" customHeight="1" thickBot="1" x14ac:dyDescent="0.35">
      <c r="A349" s="10" t="s">
        <v>457</v>
      </c>
      <c r="B349" s="10" t="s">
        <v>458</v>
      </c>
      <c r="C349" s="11">
        <v>800</v>
      </c>
      <c r="D349" s="11">
        <v>800</v>
      </c>
      <c r="E349" s="11">
        <v>10000</v>
      </c>
      <c r="F349" s="11">
        <v>10000</v>
      </c>
      <c r="G349" s="11">
        <v>10000</v>
      </c>
      <c r="H349" s="9">
        <f t="shared" si="5"/>
        <v>0</v>
      </c>
    </row>
    <row r="350" spans="1:8" ht="18.75" customHeight="1" x14ac:dyDescent="0.3">
      <c r="A350" s="6" t="s">
        <v>9</v>
      </c>
      <c r="B350" s="6" t="s">
        <v>435</v>
      </c>
      <c r="C350" s="7">
        <f>SUM(C347:C349)</f>
        <v>14531</v>
      </c>
      <c r="D350" s="7">
        <f>SUM(D347:D349)</f>
        <v>14530.41</v>
      </c>
      <c r="E350" s="7">
        <f>SUM(E347:E349)</f>
        <v>23732</v>
      </c>
      <c r="F350" s="7">
        <f>SUM(F347:F349)</f>
        <v>23730</v>
      </c>
      <c r="G350" s="7">
        <f>SUM(G347:G349)</f>
        <v>28000</v>
      </c>
      <c r="H350" s="9">
        <f t="shared" si="5"/>
        <v>0.17984156413281638</v>
      </c>
    </row>
    <row r="351" spans="1:8" ht="18.75" customHeight="1" x14ac:dyDescent="0.3">
      <c r="A351" s="6" t="s">
        <v>9</v>
      </c>
      <c r="B351" s="6" t="s">
        <v>9</v>
      </c>
      <c r="C351" s="7"/>
      <c r="D351" s="7"/>
      <c r="E351" s="7"/>
      <c r="H351" s="9"/>
    </row>
    <row r="352" spans="1:8" ht="18.75" customHeight="1" x14ac:dyDescent="0.3">
      <c r="A352" s="1" t="s">
        <v>0</v>
      </c>
      <c r="B352" s="1" t="s">
        <v>1</v>
      </c>
      <c r="C352" s="2" t="s">
        <v>2</v>
      </c>
      <c r="D352" s="2" t="s">
        <v>3</v>
      </c>
      <c r="E352" s="2" t="s">
        <v>4</v>
      </c>
      <c r="F352" s="3" t="s">
        <v>5</v>
      </c>
      <c r="G352" s="3" t="s">
        <v>505</v>
      </c>
      <c r="H352" s="9"/>
    </row>
    <row r="353" spans="1:13" ht="18.75" customHeight="1" x14ac:dyDescent="0.3">
      <c r="A353" s="6" t="s">
        <v>459</v>
      </c>
      <c r="B353" s="6" t="s">
        <v>460</v>
      </c>
      <c r="C353" s="7" t="s">
        <v>9</v>
      </c>
      <c r="D353" s="7" t="s">
        <v>9</v>
      </c>
      <c r="E353" s="7" t="s">
        <v>9</v>
      </c>
      <c r="H353" s="9"/>
    </row>
    <row r="354" spans="1:13" ht="18.75" customHeight="1" thickBot="1" x14ac:dyDescent="0.35">
      <c r="A354" s="10" t="s">
        <v>461</v>
      </c>
      <c r="B354" s="10" t="s">
        <v>462</v>
      </c>
      <c r="C354" s="11">
        <v>0</v>
      </c>
      <c r="D354" s="11">
        <v>0</v>
      </c>
      <c r="E354" s="11">
        <v>300</v>
      </c>
      <c r="F354" s="11">
        <v>0</v>
      </c>
      <c r="G354" s="11">
        <v>250</v>
      </c>
      <c r="H354" s="9">
        <f t="shared" si="5"/>
        <v>-0.16666666666666663</v>
      </c>
    </row>
    <row r="355" spans="1:13" ht="18.75" customHeight="1" x14ac:dyDescent="0.3">
      <c r="A355" s="6" t="s">
        <v>9</v>
      </c>
      <c r="B355" s="6" t="s">
        <v>463</v>
      </c>
      <c r="C355" s="7">
        <f>SUM(C354)</f>
        <v>0</v>
      </c>
      <c r="D355" s="7">
        <f>SUM(D354)</f>
        <v>0</v>
      </c>
      <c r="E355" s="7">
        <f>SUM(E354)</f>
        <v>300</v>
      </c>
      <c r="F355" s="7">
        <f>SUM(F354)</f>
        <v>0</v>
      </c>
      <c r="G355" s="7">
        <f>SUM(G354)</f>
        <v>250</v>
      </c>
      <c r="H355" s="9">
        <f t="shared" si="5"/>
        <v>-0.16666666666666663</v>
      </c>
    </row>
    <row r="356" spans="1:13" ht="18.75" customHeight="1" x14ac:dyDescent="0.3">
      <c r="A356" s="6" t="s">
        <v>9</v>
      </c>
      <c r="B356" s="6" t="s">
        <v>9</v>
      </c>
      <c r="C356" s="7"/>
      <c r="D356" s="7"/>
      <c r="E356" s="7"/>
      <c r="H356" s="9"/>
    </row>
    <row r="357" spans="1:13" ht="18.75" customHeight="1" x14ac:dyDescent="0.3">
      <c r="A357" s="6" t="s">
        <v>464</v>
      </c>
      <c r="B357" s="6" t="s">
        <v>465</v>
      </c>
      <c r="C357" s="7" t="s">
        <v>9</v>
      </c>
      <c r="D357" s="7" t="s">
        <v>9</v>
      </c>
      <c r="E357" s="7" t="s">
        <v>9</v>
      </c>
      <c r="H357" s="9"/>
    </row>
    <row r="358" spans="1:13" ht="18.75" customHeight="1" thickBot="1" x14ac:dyDescent="0.35">
      <c r="A358" s="10" t="s">
        <v>466</v>
      </c>
      <c r="B358" s="10" t="s">
        <v>467</v>
      </c>
      <c r="C358" s="11">
        <v>16553.560000000001</v>
      </c>
      <c r="D358" s="11">
        <v>2810</v>
      </c>
      <c r="E358" s="11">
        <v>5000</v>
      </c>
      <c r="F358" s="11">
        <v>11683</v>
      </c>
      <c r="G358" s="11">
        <v>5000</v>
      </c>
      <c r="H358" s="9">
        <f t="shared" si="5"/>
        <v>0</v>
      </c>
    </row>
    <row r="359" spans="1:13" ht="18.75" customHeight="1" x14ac:dyDescent="0.3">
      <c r="A359" s="6" t="s">
        <v>9</v>
      </c>
      <c r="B359" s="6" t="s">
        <v>463</v>
      </c>
      <c r="C359" s="7">
        <f>SUM(C358:C358)</f>
        <v>16553.560000000001</v>
      </c>
      <c r="D359" s="7">
        <f>SUM(D358:D358)</f>
        <v>2810</v>
      </c>
      <c r="E359" s="7">
        <f>SUM(E358:E358)</f>
        <v>5000</v>
      </c>
      <c r="F359" s="7">
        <f>SUM(F358:F358)</f>
        <v>11683</v>
      </c>
      <c r="G359" s="7">
        <f>SUM(G358:G358)</f>
        <v>5000</v>
      </c>
      <c r="H359" s="9">
        <f t="shared" si="5"/>
        <v>0</v>
      </c>
    </row>
    <row r="360" spans="1:13" ht="18.75" customHeight="1" x14ac:dyDescent="0.3">
      <c r="A360" s="1"/>
      <c r="B360" s="1"/>
      <c r="C360" s="2"/>
      <c r="D360" s="2"/>
      <c r="E360" s="2"/>
      <c r="F360" s="3"/>
      <c r="G360" s="3"/>
      <c r="H360" s="9"/>
    </row>
    <row r="361" spans="1:13" ht="18.75" customHeight="1" x14ac:dyDescent="0.3">
      <c r="A361" s="6" t="s">
        <v>468</v>
      </c>
      <c r="B361" s="6" t="s">
        <v>469</v>
      </c>
      <c r="C361" s="7" t="s">
        <v>9</v>
      </c>
      <c r="D361" s="7" t="s">
        <v>9</v>
      </c>
      <c r="E361" s="7" t="s">
        <v>9</v>
      </c>
      <c r="H361" s="9"/>
    </row>
    <row r="362" spans="1:13" ht="18.75" customHeight="1" thickBot="1" x14ac:dyDescent="0.35">
      <c r="A362" s="10" t="s">
        <v>470</v>
      </c>
      <c r="B362" s="10" t="s">
        <v>471</v>
      </c>
      <c r="C362" s="11">
        <v>7704.68</v>
      </c>
      <c r="D362" s="11">
        <v>7683.56</v>
      </c>
      <c r="E362" s="11">
        <v>7229</v>
      </c>
      <c r="F362" s="11">
        <v>6284</v>
      </c>
      <c r="G362" s="11">
        <v>6000</v>
      </c>
      <c r="H362" s="9">
        <f t="shared" si="5"/>
        <v>-0.17000968322036247</v>
      </c>
      <c r="M362" s="13"/>
    </row>
    <row r="363" spans="1:13" ht="18.75" customHeight="1" x14ac:dyDescent="0.3">
      <c r="A363" s="6" t="s">
        <v>9</v>
      </c>
      <c r="B363" s="6" t="s">
        <v>463</v>
      </c>
      <c r="C363" s="7">
        <f>SUM(C362)</f>
        <v>7704.68</v>
      </c>
      <c r="D363" s="7">
        <f>SUM(D362)</f>
        <v>7683.56</v>
      </c>
      <c r="E363" s="7">
        <f>SUM(E362)</f>
        <v>7229</v>
      </c>
      <c r="F363" s="7">
        <f>SUM(F362)</f>
        <v>6284</v>
      </c>
      <c r="G363" s="7">
        <f>SUM(G362)</f>
        <v>6000</v>
      </c>
      <c r="H363" s="9">
        <f t="shared" si="5"/>
        <v>-0.17000968322036247</v>
      </c>
    </row>
    <row r="364" spans="1:13" ht="18.75" customHeight="1" x14ac:dyDescent="0.3">
      <c r="A364" s="6" t="s">
        <v>9</v>
      </c>
      <c r="B364" s="6" t="s">
        <v>9</v>
      </c>
      <c r="C364" s="7"/>
      <c r="D364" s="7"/>
      <c r="E364" s="7"/>
      <c r="H364" s="9"/>
    </row>
    <row r="365" spans="1:13" ht="18.75" customHeight="1" x14ac:dyDescent="0.3">
      <c r="A365" s="6" t="s">
        <v>472</v>
      </c>
      <c r="B365" s="6" t="s">
        <v>473</v>
      </c>
      <c r="C365" s="7" t="s">
        <v>9</v>
      </c>
      <c r="D365" s="7" t="s">
        <v>9</v>
      </c>
      <c r="E365" s="7" t="s">
        <v>9</v>
      </c>
      <c r="H365" s="9"/>
    </row>
    <row r="366" spans="1:13" ht="18.75" customHeight="1" thickBot="1" x14ac:dyDescent="0.35">
      <c r="A366" s="16" t="s">
        <v>474</v>
      </c>
      <c r="B366" s="10" t="s">
        <v>475</v>
      </c>
      <c r="C366" s="11">
        <v>169814</v>
      </c>
      <c r="D366" s="11">
        <v>163305</v>
      </c>
      <c r="E366" s="11">
        <v>159000</v>
      </c>
      <c r="F366" s="11">
        <v>193991</v>
      </c>
      <c r="G366" s="11">
        <v>195000</v>
      </c>
      <c r="H366" s="9">
        <f t="shared" si="5"/>
        <v>0.22641509433962259</v>
      </c>
    </row>
    <row r="367" spans="1:13" ht="18.75" customHeight="1" x14ac:dyDescent="0.3">
      <c r="A367" s="6" t="s">
        <v>9</v>
      </c>
      <c r="B367" s="6" t="s">
        <v>463</v>
      </c>
      <c r="C367" s="7">
        <f>SUM(C366)</f>
        <v>169814</v>
      </c>
      <c r="D367" s="7">
        <f>SUM(D366)</f>
        <v>163305</v>
      </c>
      <c r="E367" s="7">
        <f>SUM(E366)</f>
        <v>159000</v>
      </c>
      <c r="F367" s="7">
        <f>SUM(F366)</f>
        <v>193991</v>
      </c>
      <c r="G367" s="7">
        <f>SUM(G366)</f>
        <v>195000</v>
      </c>
      <c r="H367" s="9">
        <f t="shared" si="5"/>
        <v>0.22641509433962259</v>
      </c>
    </row>
    <row r="368" spans="1:13" ht="18.75" customHeight="1" x14ac:dyDescent="0.3">
      <c r="A368" s="6" t="s">
        <v>9</v>
      </c>
      <c r="B368" s="6" t="s">
        <v>9</v>
      </c>
      <c r="C368" s="7"/>
      <c r="D368" s="7"/>
      <c r="E368" s="7"/>
      <c r="H368" s="9"/>
    </row>
    <row r="369" spans="1:12" ht="18.75" customHeight="1" x14ac:dyDescent="0.3">
      <c r="A369" s="6" t="s">
        <v>476</v>
      </c>
      <c r="B369" s="6" t="s">
        <v>477</v>
      </c>
      <c r="C369" s="7" t="s">
        <v>9</v>
      </c>
      <c r="D369" s="7" t="s">
        <v>9</v>
      </c>
      <c r="E369" s="7" t="s">
        <v>9</v>
      </c>
      <c r="H369" s="9"/>
    </row>
    <row r="370" spans="1:12" ht="18.75" customHeight="1" thickBot="1" x14ac:dyDescent="0.35">
      <c r="A370" s="10" t="s">
        <v>478</v>
      </c>
      <c r="B370" s="10" t="s">
        <v>477</v>
      </c>
      <c r="C370" s="11">
        <v>93097</v>
      </c>
      <c r="D370" s="11">
        <v>94944</v>
      </c>
      <c r="E370" s="11">
        <v>102500</v>
      </c>
      <c r="F370" s="11">
        <v>102378</v>
      </c>
      <c r="G370" s="11">
        <v>115000</v>
      </c>
      <c r="H370" s="9">
        <f t="shared" si="5"/>
        <v>0.12195121951219523</v>
      </c>
    </row>
    <row r="371" spans="1:12" ht="18.75" customHeight="1" x14ac:dyDescent="0.3">
      <c r="A371" s="6" t="s">
        <v>9</v>
      </c>
      <c r="B371" s="6" t="s">
        <v>463</v>
      </c>
      <c r="C371" s="7">
        <f>SUM(C370)</f>
        <v>93097</v>
      </c>
      <c r="D371" s="7">
        <f>SUM(D370)</f>
        <v>94944</v>
      </c>
      <c r="E371" s="7">
        <f>SUM(E370)</f>
        <v>102500</v>
      </c>
      <c r="F371" s="7">
        <f>SUM(F370)</f>
        <v>102378</v>
      </c>
      <c r="G371" s="7">
        <f>SUM(G370)</f>
        <v>115000</v>
      </c>
      <c r="H371" s="9">
        <f t="shared" si="5"/>
        <v>0.12195121951219523</v>
      </c>
    </row>
    <row r="372" spans="1:12" ht="18.75" customHeight="1" x14ac:dyDescent="0.3">
      <c r="A372" s="6" t="s">
        <v>9</v>
      </c>
      <c r="B372" s="6" t="s">
        <v>9</v>
      </c>
      <c r="C372" s="7"/>
      <c r="D372" s="7"/>
      <c r="E372" s="7"/>
      <c r="H372" s="9"/>
    </row>
    <row r="373" spans="1:12" ht="18.75" customHeight="1" x14ac:dyDescent="0.3">
      <c r="A373" s="6" t="s">
        <v>479</v>
      </c>
      <c r="B373" s="6" t="s">
        <v>480</v>
      </c>
      <c r="C373" s="7" t="s">
        <v>9</v>
      </c>
      <c r="D373" s="7" t="s">
        <v>9</v>
      </c>
      <c r="E373" s="7" t="s">
        <v>9</v>
      </c>
      <c r="H373" s="9"/>
    </row>
    <row r="374" spans="1:12" ht="18.75" customHeight="1" x14ac:dyDescent="0.3">
      <c r="A374" s="6" t="s">
        <v>481</v>
      </c>
      <c r="B374" s="6" t="s">
        <v>482</v>
      </c>
      <c r="C374" s="7">
        <v>2776.84</v>
      </c>
      <c r="D374" s="7">
        <v>1896.58</v>
      </c>
      <c r="E374" s="7">
        <v>4165</v>
      </c>
      <c r="F374" s="7">
        <v>2763</v>
      </c>
      <c r="G374" s="7">
        <f>F374/7*12</f>
        <v>4736.5714285714284</v>
      </c>
      <c r="H374" s="9">
        <f t="shared" si="5"/>
        <v>0.1372320356714114</v>
      </c>
    </row>
    <row r="375" spans="1:12" ht="18.75" customHeight="1" x14ac:dyDescent="0.3">
      <c r="A375" s="6" t="s">
        <v>483</v>
      </c>
      <c r="B375" s="6" t="s">
        <v>484</v>
      </c>
      <c r="C375" s="7">
        <v>1904724.98</v>
      </c>
      <c r="D375" s="7">
        <v>2043455.42</v>
      </c>
      <c r="E375" s="7">
        <v>1775791</v>
      </c>
      <c r="F375" s="7">
        <v>1704861</v>
      </c>
      <c r="G375" s="7">
        <f>'[1]HEALTH INS BY DEPT'!J105</f>
        <v>1453628.6600000001</v>
      </c>
      <c r="H375" s="9">
        <f t="shared" si="5"/>
        <v>-0.18141906339203195</v>
      </c>
    </row>
    <row r="376" spans="1:12" ht="18.75" customHeight="1" x14ac:dyDescent="0.3">
      <c r="A376" s="6" t="s">
        <v>485</v>
      </c>
      <c r="B376" s="6" t="s">
        <v>486</v>
      </c>
      <c r="C376" s="7">
        <v>6747.8</v>
      </c>
      <c r="D376" s="7">
        <v>6735.08</v>
      </c>
      <c r="E376" s="7">
        <v>6800</v>
      </c>
      <c r="F376" s="7">
        <v>6536</v>
      </c>
      <c r="G376" s="7">
        <v>6900</v>
      </c>
      <c r="H376" s="9">
        <f t="shared" si="5"/>
        <v>1.4705882352941124E-2</v>
      </c>
      <c r="L376" s="17"/>
    </row>
    <row r="377" spans="1:12" ht="18.75" customHeight="1" x14ac:dyDescent="0.3">
      <c r="A377" s="6" t="s">
        <v>487</v>
      </c>
      <c r="B377" s="6" t="s">
        <v>488</v>
      </c>
      <c r="C377" s="7">
        <v>2600</v>
      </c>
      <c r="D377" s="7">
        <v>2600</v>
      </c>
      <c r="E377" s="7">
        <v>2600</v>
      </c>
      <c r="F377" s="7">
        <v>2400</v>
      </c>
      <c r="G377" s="7">
        <v>2600</v>
      </c>
      <c r="H377" s="9">
        <f t="shared" si="5"/>
        <v>0</v>
      </c>
      <c r="L377" s="17"/>
    </row>
    <row r="378" spans="1:12" ht="18.75" customHeight="1" thickBot="1" x14ac:dyDescent="0.35">
      <c r="A378" s="10" t="s">
        <v>489</v>
      </c>
      <c r="B378" s="10" t="s">
        <v>490</v>
      </c>
      <c r="C378" s="11">
        <v>315813.8</v>
      </c>
      <c r="D378" s="11">
        <v>322207.78000000003</v>
      </c>
      <c r="E378" s="11">
        <v>343139</v>
      </c>
      <c r="F378" s="11">
        <v>317285</v>
      </c>
      <c r="G378" s="11">
        <v>326140</v>
      </c>
      <c r="H378" s="9">
        <f t="shared" si="5"/>
        <v>-4.9539690912429046E-2</v>
      </c>
      <c r="L378" s="13"/>
    </row>
    <row r="379" spans="1:12" ht="18.75" customHeight="1" x14ac:dyDescent="0.3">
      <c r="A379" s="6" t="s">
        <v>9</v>
      </c>
      <c r="B379" s="6" t="s">
        <v>463</v>
      </c>
      <c r="C379" s="7">
        <f>SUM(C374:C378)</f>
        <v>2232663.42</v>
      </c>
      <c r="D379" s="7">
        <f>SUM(D374:D378)</f>
        <v>2376894.8600000003</v>
      </c>
      <c r="E379" s="7">
        <f>SUM(E374:E378)</f>
        <v>2132495</v>
      </c>
      <c r="F379" s="7">
        <f>SUM(F374:F378)</f>
        <v>2033845</v>
      </c>
      <c r="G379" s="7">
        <f>SUM(G374:G378)</f>
        <v>1794005.2314285715</v>
      </c>
      <c r="H379" s="9">
        <f t="shared" si="5"/>
        <v>-0.15872945473327182</v>
      </c>
    </row>
    <row r="380" spans="1:12" ht="18.75" customHeight="1" x14ac:dyDescent="0.3">
      <c r="A380" s="1" t="s">
        <v>0</v>
      </c>
      <c r="B380" s="1" t="s">
        <v>1</v>
      </c>
      <c r="C380" s="2" t="s">
        <v>2</v>
      </c>
      <c r="D380" s="2" t="s">
        <v>3</v>
      </c>
      <c r="E380" s="2" t="s">
        <v>4</v>
      </c>
      <c r="F380" s="3" t="s">
        <v>5</v>
      </c>
      <c r="G380" s="3" t="s">
        <v>505</v>
      </c>
      <c r="H380" s="9"/>
      <c r="L380" s="18"/>
    </row>
    <row r="381" spans="1:12" ht="18.75" customHeight="1" x14ac:dyDescent="0.3">
      <c r="A381" s="6" t="s">
        <v>491</v>
      </c>
      <c r="B381" s="6" t="s">
        <v>492</v>
      </c>
      <c r="C381" s="7" t="s">
        <v>9</v>
      </c>
      <c r="D381" s="7" t="s">
        <v>9</v>
      </c>
      <c r="E381" s="7" t="s">
        <v>9</v>
      </c>
      <c r="H381" s="9"/>
    </row>
    <row r="382" spans="1:12" ht="18.75" customHeight="1" x14ac:dyDescent="0.3">
      <c r="A382" s="12" t="s">
        <v>493</v>
      </c>
      <c r="B382" s="6" t="s">
        <v>494</v>
      </c>
      <c r="C382" s="7">
        <v>520401</v>
      </c>
      <c r="D382" s="7">
        <v>1846179</v>
      </c>
      <c r="E382" s="7">
        <v>712366</v>
      </c>
      <c r="F382" s="7">
        <v>829339</v>
      </c>
      <c r="G382" s="7">
        <v>475144</v>
      </c>
      <c r="H382" s="9">
        <f t="shared" si="5"/>
        <v>-0.33300578635139799</v>
      </c>
      <c r="L382" s="18"/>
    </row>
    <row r="383" spans="1:12" ht="18.75" customHeight="1" x14ac:dyDescent="0.3">
      <c r="A383" s="6" t="s">
        <v>495</v>
      </c>
      <c r="B383" s="6" t="s">
        <v>496</v>
      </c>
      <c r="C383" s="7">
        <v>39319</v>
      </c>
      <c r="D383" s="7">
        <v>39319</v>
      </c>
      <c r="E383" s="7">
        <v>39319</v>
      </c>
      <c r="F383" s="7">
        <v>39319</v>
      </c>
      <c r="G383" s="7">
        <v>39319</v>
      </c>
      <c r="H383" s="9">
        <f t="shared" si="5"/>
        <v>0</v>
      </c>
    </row>
    <row r="384" spans="1:12" ht="18.75" customHeight="1" x14ac:dyDescent="0.3">
      <c r="A384" s="6" t="s">
        <v>497</v>
      </c>
      <c r="B384" s="6" t="s">
        <v>498</v>
      </c>
      <c r="C384" s="7">
        <v>813981</v>
      </c>
      <c r="D384" s="7">
        <v>893140</v>
      </c>
      <c r="E384" s="7">
        <v>916889</v>
      </c>
      <c r="F384" s="7">
        <v>916889</v>
      </c>
      <c r="G384" s="7">
        <v>919602</v>
      </c>
      <c r="H384" s="9">
        <f t="shared" si="5"/>
        <v>2.9589186913574483E-3</v>
      </c>
    </row>
    <row r="385" spans="1:10" ht="18.75" customHeight="1" x14ac:dyDescent="0.3">
      <c r="A385" s="6" t="s">
        <v>499</v>
      </c>
      <c r="B385" s="6" t="s">
        <v>500</v>
      </c>
      <c r="C385" s="7">
        <v>308871.49</v>
      </c>
      <c r="D385" s="7">
        <v>325768</v>
      </c>
      <c r="E385" s="7">
        <v>306816</v>
      </c>
      <c r="F385" s="7">
        <v>308816</v>
      </c>
      <c r="G385" s="7">
        <v>304836</v>
      </c>
      <c r="H385" s="9">
        <f t="shared" si="5"/>
        <v>-6.4533792240299981E-3</v>
      </c>
    </row>
    <row r="386" spans="1:10" ht="18.75" customHeight="1" thickBot="1" x14ac:dyDescent="0.35">
      <c r="A386" s="10" t="s">
        <v>501</v>
      </c>
      <c r="B386" s="10" t="s">
        <v>502</v>
      </c>
      <c r="C386" s="11">
        <v>39443.760000000002</v>
      </c>
      <c r="D386" s="11">
        <v>50575.74</v>
      </c>
      <c r="E386" s="11">
        <v>55522</v>
      </c>
      <c r="F386" s="11">
        <v>0</v>
      </c>
      <c r="G386" s="11">
        <v>35022</v>
      </c>
      <c r="H386" s="9">
        <f t="shared" si="5"/>
        <v>-0.36922301069846186</v>
      </c>
    </row>
    <row r="387" spans="1:10" ht="18.75" customHeight="1" x14ac:dyDescent="0.3">
      <c r="A387" s="6" t="s">
        <v>9</v>
      </c>
      <c r="B387" s="6" t="s">
        <v>463</v>
      </c>
      <c r="C387" s="7">
        <f>SUM(C382:C386)</f>
        <v>1722016.25</v>
      </c>
      <c r="D387" s="7">
        <f>SUM(D382:D386)</f>
        <v>3154981.74</v>
      </c>
      <c r="E387" s="7">
        <f>SUM(E382:E386)</f>
        <v>2030912</v>
      </c>
      <c r="F387" s="7">
        <f>SUM(F382:F386)</f>
        <v>2094363</v>
      </c>
      <c r="G387" s="7">
        <f>SUM(G382:G386)</f>
        <v>1773923</v>
      </c>
      <c r="H387" s="9">
        <f t="shared" si="5"/>
        <v>-0.12653871758106705</v>
      </c>
    </row>
    <row r="388" spans="1:10" ht="18.75" customHeight="1" x14ac:dyDescent="0.3">
      <c r="H388" s="9"/>
    </row>
    <row r="389" spans="1:10" ht="18.75" customHeight="1" x14ac:dyDescent="0.3">
      <c r="A389" s="20" t="s">
        <v>503</v>
      </c>
      <c r="B389" s="20"/>
      <c r="C389" s="7">
        <f>C132+C147+C158+C166+C173+C181+C185+C196+C226+C252+C265+C307+C316+C331+C344+C350+C355+C359+C363+C367+C371+C379+C387</f>
        <v>9994365.879999999</v>
      </c>
      <c r="D389" s="7">
        <f>D132+D147+D158+D166+D173+D181+D185+D196+D226+D252+D265+D307+D316+D331+D344+D350+D355+D359+D363+D367+D371+D379+D387</f>
        <v>12288465.979999999</v>
      </c>
      <c r="E389" s="7">
        <f>E132+E147+E158+E166+E173+E181+E185+E196+E226+E252+E265+E307+E316+E331+E344+E350+E355+E359+E363+E367+E371+E379+E387</f>
        <v>12792357</v>
      </c>
      <c r="F389" s="7">
        <f>F132+F147+F158+F166+F173+F181+F185+F196+F226+F252+F265+F307+F316+F331+F344+F350+F355+F359+F363+F367+F371+F379+F387</f>
        <v>11677232.609999999</v>
      </c>
      <c r="G389" s="7">
        <f>G132+G147+G158+G166+G173+G181+G185+G196+G226+G252+G265+G307+G316+G331+G344+G350+G355+G359+G363+G367+G371+G379+G387</f>
        <v>11132948.426880715</v>
      </c>
      <c r="H389" s="9">
        <f t="shared" ref="H389" si="6">G389/E389-1</f>
        <v>-0.12971875105731367</v>
      </c>
    </row>
    <row r="390" spans="1:10" ht="18.75" customHeight="1" x14ac:dyDescent="0.3">
      <c r="H390" s="9"/>
    </row>
    <row r="391" spans="1:10" ht="18.75" customHeight="1" x14ac:dyDescent="0.3">
      <c r="A391" s="20" t="s">
        <v>504</v>
      </c>
      <c r="B391" s="20"/>
      <c r="C391" s="7"/>
      <c r="D391" s="7"/>
      <c r="E391" s="7"/>
      <c r="G391" s="7">
        <f>G123-G389</f>
        <v>-6.0773571953177452E-2</v>
      </c>
      <c r="H391" s="9"/>
    </row>
    <row r="392" spans="1:10" ht="18.75" customHeight="1" x14ac:dyDescent="0.3">
      <c r="H392" s="9"/>
    </row>
    <row r="393" spans="1:10" ht="18.75" customHeight="1" x14ac:dyDescent="0.3">
      <c r="H393" s="9"/>
    </row>
    <row r="394" spans="1:10" ht="18.75" customHeight="1" x14ac:dyDescent="0.3">
      <c r="H394" s="9"/>
    </row>
    <row r="395" spans="1:10" ht="18.75" customHeight="1" x14ac:dyDescent="0.3">
      <c r="H395" s="9"/>
      <c r="J395" s="13"/>
    </row>
    <row r="396" spans="1:10" ht="18.75" customHeight="1" x14ac:dyDescent="0.3">
      <c r="H396" s="9"/>
    </row>
    <row r="397" spans="1:10" ht="18.75" customHeight="1" x14ac:dyDescent="0.3">
      <c r="H397" s="9"/>
    </row>
    <row r="398" spans="1:10" ht="18.75" customHeight="1" x14ac:dyDescent="0.3">
      <c r="H398" s="9"/>
    </row>
    <row r="399" spans="1:10" ht="18.75" customHeight="1" x14ac:dyDescent="0.3">
      <c r="H399" s="9"/>
    </row>
    <row r="400" spans="1:10" ht="18.75" customHeight="1" x14ac:dyDescent="0.3">
      <c r="H400" s="9"/>
    </row>
    <row r="401" spans="8:8" ht="18.75" customHeight="1" x14ac:dyDescent="0.3">
      <c r="H401" s="9"/>
    </row>
    <row r="402" spans="8:8" ht="18.75" customHeight="1" x14ac:dyDescent="0.3">
      <c r="H402" s="9"/>
    </row>
    <row r="403" spans="8:8" ht="18.75" customHeight="1" x14ac:dyDescent="0.3">
      <c r="H403" s="9"/>
    </row>
    <row r="404" spans="8:8" ht="18.75" customHeight="1" x14ac:dyDescent="0.3">
      <c r="H404" s="9"/>
    </row>
    <row r="405" spans="8:8" ht="18.75" customHeight="1" x14ac:dyDescent="0.3">
      <c r="H405" s="9"/>
    </row>
    <row r="406" spans="8:8" ht="18.75" customHeight="1" x14ac:dyDescent="0.3">
      <c r="H406" s="9"/>
    </row>
    <row r="407" spans="8:8" ht="18.75" customHeight="1" x14ac:dyDescent="0.3">
      <c r="H407" s="9"/>
    </row>
    <row r="408" spans="8:8" ht="18.75" customHeight="1" x14ac:dyDescent="0.3">
      <c r="H408" s="9"/>
    </row>
    <row r="409" spans="8:8" ht="18.75" customHeight="1" x14ac:dyDescent="0.3">
      <c r="H409" s="9"/>
    </row>
    <row r="410" spans="8:8" ht="18.75" customHeight="1" x14ac:dyDescent="0.3">
      <c r="H410" s="9"/>
    </row>
    <row r="411" spans="8:8" ht="18.75" customHeight="1" x14ac:dyDescent="0.3">
      <c r="H411" s="9"/>
    </row>
    <row r="412" spans="8:8" ht="18.75" customHeight="1" x14ac:dyDescent="0.3">
      <c r="H412" s="9"/>
    </row>
    <row r="413" spans="8:8" ht="18.75" customHeight="1" x14ac:dyDescent="0.3">
      <c r="H413" s="9"/>
    </row>
    <row r="414" spans="8:8" ht="18.75" customHeight="1" x14ac:dyDescent="0.3">
      <c r="H414" s="9"/>
    </row>
    <row r="415" spans="8:8" ht="18.75" customHeight="1" x14ac:dyDescent="0.3">
      <c r="H415" s="9"/>
    </row>
    <row r="416" spans="8:8" ht="18.75" customHeight="1" x14ac:dyDescent="0.3">
      <c r="H416" s="9"/>
    </row>
    <row r="417" spans="8:8" ht="18.75" customHeight="1" x14ac:dyDescent="0.3">
      <c r="H417" s="9"/>
    </row>
    <row r="418" spans="8:8" ht="18.75" customHeight="1" x14ac:dyDescent="0.3">
      <c r="H418" s="9"/>
    </row>
    <row r="419" spans="8:8" ht="18.75" customHeight="1" x14ac:dyDescent="0.3">
      <c r="H419" s="9"/>
    </row>
    <row r="420" spans="8:8" ht="18.75" customHeight="1" x14ac:dyDescent="0.3">
      <c r="H420" s="9"/>
    </row>
    <row r="421" spans="8:8" ht="18.75" customHeight="1" x14ac:dyDescent="0.3">
      <c r="H421" s="9"/>
    </row>
    <row r="422" spans="8:8" ht="18.75" customHeight="1" x14ac:dyDescent="0.3">
      <c r="H422" s="9"/>
    </row>
    <row r="423" spans="8:8" ht="18.75" customHeight="1" x14ac:dyDescent="0.3">
      <c r="H423" s="9"/>
    </row>
    <row r="424" spans="8:8" ht="18.75" customHeight="1" x14ac:dyDescent="0.3">
      <c r="H424" s="9"/>
    </row>
    <row r="425" spans="8:8" ht="18.75" customHeight="1" x14ac:dyDescent="0.3">
      <c r="H425" s="9"/>
    </row>
    <row r="426" spans="8:8" ht="18.75" customHeight="1" x14ac:dyDescent="0.3">
      <c r="H426" s="9"/>
    </row>
    <row r="427" spans="8:8" ht="18.75" customHeight="1" x14ac:dyDescent="0.3">
      <c r="H427" s="9"/>
    </row>
    <row r="428" spans="8:8" ht="18.75" customHeight="1" x14ac:dyDescent="0.3">
      <c r="H428" s="9"/>
    </row>
    <row r="429" spans="8:8" ht="18.75" customHeight="1" x14ac:dyDescent="0.3">
      <c r="H429" s="9"/>
    </row>
    <row r="430" spans="8:8" ht="18.75" customHeight="1" x14ac:dyDescent="0.3">
      <c r="H430" s="9"/>
    </row>
    <row r="431" spans="8:8" ht="18.75" customHeight="1" x14ac:dyDescent="0.3">
      <c r="H431" s="9"/>
    </row>
    <row r="432" spans="8:8" ht="18.75" customHeight="1" x14ac:dyDescent="0.3">
      <c r="H432" s="9"/>
    </row>
    <row r="433" spans="8:8" ht="18.75" customHeight="1" x14ac:dyDescent="0.3">
      <c r="H433" s="9"/>
    </row>
    <row r="434" spans="8:8" ht="18.75" customHeight="1" x14ac:dyDescent="0.3">
      <c r="H434" s="9"/>
    </row>
    <row r="435" spans="8:8" ht="18.75" customHeight="1" x14ac:dyDescent="0.3">
      <c r="H435" s="9"/>
    </row>
    <row r="436" spans="8:8" ht="18.75" customHeight="1" x14ac:dyDescent="0.3">
      <c r="H436" s="9"/>
    </row>
    <row r="437" spans="8:8" ht="18.75" customHeight="1" x14ac:dyDescent="0.3">
      <c r="H437" s="9"/>
    </row>
    <row r="438" spans="8:8" ht="18.75" customHeight="1" x14ac:dyDescent="0.3">
      <c r="H438" s="9"/>
    </row>
    <row r="439" spans="8:8" ht="18.75" customHeight="1" x14ac:dyDescent="0.3">
      <c r="H439" s="9"/>
    </row>
    <row r="440" spans="8:8" ht="18.75" customHeight="1" x14ac:dyDescent="0.3">
      <c r="H440" s="9"/>
    </row>
    <row r="441" spans="8:8" ht="18.75" customHeight="1" x14ac:dyDescent="0.3">
      <c r="H441" s="9"/>
    </row>
    <row r="442" spans="8:8" ht="18.75" customHeight="1" x14ac:dyDescent="0.3">
      <c r="H442" s="9"/>
    </row>
    <row r="443" spans="8:8" ht="18.75" customHeight="1" x14ac:dyDescent="0.3">
      <c r="H443" s="9"/>
    </row>
    <row r="444" spans="8:8" ht="18.75" customHeight="1" x14ac:dyDescent="0.3">
      <c r="H444" s="9"/>
    </row>
    <row r="445" spans="8:8" ht="18.75" customHeight="1" x14ac:dyDescent="0.3">
      <c r="H445" s="9"/>
    </row>
    <row r="446" spans="8:8" ht="18.75" customHeight="1" x14ac:dyDescent="0.3">
      <c r="H446" s="9"/>
    </row>
    <row r="447" spans="8:8" ht="18.75" customHeight="1" x14ac:dyDescent="0.3">
      <c r="H447" s="9"/>
    </row>
    <row r="448" spans="8:8" ht="18.75" customHeight="1" x14ac:dyDescent="0.3">
      <c r="H448" s="9"/>
    </row>
    <row r="449" spans="8:8" ht="18.75" customHeight="1" x14ac:dyDescent="0.3">
      <c r="H449" s="9"/>
    </row>
    <row r="450" spans="8:8" ht="18.75" customHeight="1" x14ac:dyDescent="0.3">
      <c r="H450" s="9"/>
    </row>
    <row r="451" spans="8:8" ht="18.75" customHeight="1" x14ac:dyDescent="0.3">
      <c r="H451" s="9"/>
    </row>
    <row r="452" spans="8:8" ht="18.75" customHeight="1" x14ac:dyDescent="0.3">
      <c r="H452" s="9"/>
    </row>
    <row r="453" spans="8:8" ht="18.75" customHeight="1" x14ac:dyDescent="0.3">
      <c r="H453" s="9"/>
    </row>
    <row r="454" spans="8:8" ht="18.75" customHeight="1" x14ac:dyDescent="0.3">
      <c r="H454" s="9"/>
    </row>
    <row r="455" spans="8:8" ht="18.75" customHeight="1" x14ac:dyDescent="0.3">
      <c r="H455" s="9"/>
    </row>
    <row r="456" spans="8:8" ht="18.75" customHeight="1" x14ac:dyDescent="0.3">
      <c r="H456" s="9"/>
    </row>
    <row r="457" spans="8:8" ht="18.75" customHeight="1" x14ac:dyDescent="0.3">
      <c r="H457" s="9"/>
    </row>
    <row r="458" spans="8:8" ht="18.75" customHeight="1" x14ac:dyDescent="0.3">
      <c r="H458" s="9"/>
    </row>
    <row r="459" spans="8:8" ht="18.75" customHeight="1" x14ac:dyDescent="0.3">
      <c r="H459" s="9"/>
    </row>
    <row r="460" spans="8:8" ht="18.75" customHeight="1" x14ac:dyDescent="0.3">
      <c r="H460" s="9"/>
    </row>
    <row r="461" spans="8:8" ht="18.75" customHeight="1" x14ac:dyDescent="0.3">
      <c r="H461" s="9"/>
    </row>
    <row r="462" spans="8:8" ht="18.75" customHeight="1" x14ac:dyDescent="0.3">
      <c r="H462" s="9"/>
    </row>
    <row r="463" spans="8:8" ht="18.75" customHeight="1" x14ac:dyDescent="0.3">
      <c r="H463" s="9"/>
    </row>
    <row r="464" spans="8:8" ht="18.75" customHeight="1" x14ac:dyDescent="0.3">
      <c r="H464" s="9"/>
    </row>
    <row r="465" spans="8:8" ht="18.75" customHeight="1" x14ac:dyDescent="0.3">
      <c r="H465" s="9"/>
    </row>
    <row r="466" spans="8:8" ht="18.75" customHeight="1" x14ac:dyDescent="0.3">
      <c r="H466" s="9"/>
    </row>
    <row r="467" spans="8:8" ht="18.75" customHeight="1" x14ac:dyDescent="0.3">
      <c r="H467" s="9"/>
    </row>
    <row r="468" spans="8:8" ht="18.75" customHeight="1" x14ac:dyDescent="0.3">
      <c r="H468" s="9"/>
    </row>
    <row r="469" spans="8:8" ht="18.75" customHeight="1" x14ac:dyDescent="0.3">
      <c r="H469" s="9"/>
    </row>
    <row r="470" spans="8:8" ht="18.75" customHeight="1" x14ac:dyDescent="0.3">
      <c r="H470" s="9"/>
    </row>
    <row r="471" spans="8:8" ht="18" customHeight="1" x14ac:dyDescent="0.3">
      <c r="H471" s="9"/>
    </row>
    <row r="472" spans="8:8" ht="18" customHeight="1" x14ac:dyDescent="0.3">
      <c r="H472" s="9"/>
    </row>
    <row r="473" spans="8:8" ht="18" customHeight="1" x14ac:dyDescent="0.3">
      <c r="H473" s="9"/>
    </row>
    <row r="474" spans="8:8" ht="18" customHeight="1" x14ac:dyDescent="0.3">
      <c r="H474" s="9"/>
    </row>
    <row r="475" spans="8:8" ht="18" customHeight="1" x14ac:dyDescent="0.3">
      <c r="H475" s="9"/>
    </row>
    <row r="476" spans="8:8" ht="18" customHeight="1" x14ac:dyDescent="0.3">
      <c r="H476" s="9"/>
    </row>
    <row r="477" spans="8:8" ht="18.75" customHeight="1" x14ac:dyDescent="0.3">
      <c r="H477" s="9"/>
    </row>
    <row r="478" spans="8:8" ht="18.75" customHeight="1" x14ac:dyDescent="0.3">
      <c r="H478" s="9"/>
    </row>
    <row r="479" spans="8:8" ht="18.75" customHeight="1" x14ac:dyDescent="0.3">
      <c r="H479" s="9"/>
    </row>
    <row r="480" spans="8:8" ht="18.75" customHeight="1" x14ac:dyDescent="0.3">
      <c r="H480" s="9"/>
    </row>
    <row r="481" spans="8:8" ht="18.75" customHeight="1" x14ac:dyDescent="0.3">
      <c r="H481" s="9"/>
    </row>
    <row r="482" spans="8:8" ht="18.75" customHeight="1" x14ac:dyDescent="0.3">
      <c r="H482" s="9"/>
    </row>
    <row r="483" spans="8:8" ht="18.75" customHeight="1" x14ac:dyDescent="0.3">
      <c r="H483" s="9"/>
    </row>
    <row r="484" spans="8:8" ht="18.75" customHeight="1" x14ac:dyDescent="0.3">
      <c r="H484" s="9"/>
    </row>
    <row r="485" spans="8:8" ht="18.75" customHeight="1" x14ac:dyDescent="0.3">
      <c r="H485" s="9"/>
    </row>
    <row r="486" spans="8:8" ht="18.75" customHeight="1" x14ac:dyDescent="0.3">
      <c r="H486" s="9"/>
    </row>
    <row r="487" spans="8:8" ht="18.75" customHeight="1" x14ac:dyDescent="0.3">
      <c r="H487" s="9"/>
    </row>
    <row r="488" spans="8:8" ht="18.75" customHeight="1" x14ac:dyDescent="0.3">
      <c r="H488" s="9"/>
    </row>
    <row r="489" spans="8:8" ht="18.75" customHeight="1" x14ac:dyDescent="0.3">
      <c r="H489" s="9"/>
    </row>
    <row r="490" spans="8:8" ht="18.75" customHeight="1" x14ac:dyDescent="0.3">
      <c r="H490" s="9"/>
    </row>
    <row r="491" spans="8:8" ht="18.75" customHeight="1" x14ac:dyDescent="0.3">
      <c r="H491" s="9"/>
    </row>
    <row r="492" spans="8:8" ht="18.75" customHeight="1" x14ac:dyDescent="0.3">
      <c r="H492" s="9"/>
    </row>
    <row r="493" spans="8:8" ht="18.75" customHeight="1" x14ac:dyDescent="0.3">
      <c r="H493" s="9"/>
    </row>
    <row r="494" spans="8:8" ht="18.75" customHeight="1" x14ac:dyDescent="0.3">
      <c r="H494" s="9"/>
    </row>
    <row r="495" spans="8:8" ht="18.75" customHeight="1" x14ac:dyDescent="0.3">
      <c r="H495" s="9"/>
    </row>
    <row r="496" spans="8:8" ht="18.75" customHeight="1" x14ac:dyDescent="0.3">
      <c r="H496" s="9"/>
    </row>
    <row r="497" spans="8:8" ht="18.75" customHeight="1" x14ac:dyDescent="0.3">
      <c r="H497" s="9"/>
    </row>
    <row r="498" spans="8:8" ht="18.75" customHeight="1" x14ac:dyDescent="0.3">
      <c r="H498" s="9"/>
    </row>
    <row r="499" spans="8:8" ht="18.75" customHeight="1" x14ac:dyDescent="0.3">
      <c r="H499" s="9"/>
    </row>
    <row r="500" spans="8:8" ht="18.75" customHeight="1" x14ac:dyDescent="0.3">
      <c r="H500" s="9"/>
    </row>
    <row r="501" spans="8:8" ht="18.75" customHeight="1" x14ac:dyDescent="0.3">
      <c r="H501" s="9"/>
    </row>
    <row r="502" spans="8:8" ht="18.75" customHeight="1" x14ac:dyDescent="0.3">
      <c r="H502" s="9"/>
    </row>
    <row r="503" spans="8:8" ht="18.75" customHeight="1" x14ac:dyDescent="0.3">
      <c r="H503" s="9"/>
    </row>
    <row r="504" spans="8:8" ht="18.75" customHeight="1" x14ac:dyDescent="0.3">
      <c r="H504" s="9"/>
    </row>
    <row r="505" spans="8:8" ht="18.75" customHeight="1" x14ac:dyDescent="0.3">
      <c r="H505" s="9"/>
    </row>
    <row r="506" spans="8:8" ht="18.75" customHeight="1" x14ac:dyDescent="0.3">
      <c r="H506" s="9"/>
    </row>
    <row r="507" spans="8:8" ht="18.75" customHeight="1" x14ac:dyDescent="0.3">
      <c r="H507" s="9"/>
    </row>
    <row r="508" spans="8:8" ht="18.75" customHeight="1" x14ac:dyDescent="0.3">
      <c r="H508" s="9"/>
    </row>
    <row r="509" spans="8:8" ht="18.75" customHeight="1" x14ac:dyDescent="0.3">
      <c r="H509" s="9"/>
    </row>
    <row r="510" spans="8:8" ht="18.75" customHeight="1" x14ac:dyDescent="0.3">
      <c r="H510" s="9"/>
    </row>
    <row r="511" spans="8:8" ht="18.75" customHeight="1" x14ac:dyDescent="0.3">
      <c r="H511" s="9"/>
    </row>
    <row r="512" spans="8:8" ht="18.75" customHeight="1" x14ac:dyDescent="0.3">
      <c r="H512" s="9"/>
    </row>
    <row r="513" spans="8:8" ht="18.75" customHeight="1" x14ac:dyDescent="0.3">
      <c r="H513" s="9"/>
    </row>
    <row r="514" spans="8:8" ht="18.75" customHeight="1" x14ac:dyDescent="0.3">
      <c r="H514" s="9"/>
    </row>
    <row r="515" spans="8:8" ht="18.75" customHeight="1" x14ac:dyDescent="0.3">
      <c r="H515" s="9"/>
    </row>
    <row r="516" spans="8:8" ht="18.75" customHeight="1" x14ac:dyDescent="0.3">
      <c r="H516" s="9"/>
    </row>
    <row r="517" spans="8:8" ht="18.75" customHeight="1" x14ac:dyDescent="0.3">
      <c r="H517" s="9"/>
    </row>
    <row r="518" spans="8:8" ht="18.75" customHeight="1" x14ac:dyDescent="0.3">
      <c r="H518" s="9"/>
    </row>
    <row r="519" spans="8:8" ht="18.75" customHeight="1" x14ac:dyDescent="0.3">
      <c r="H519" s="9"/>
    </row>
    <row r="520" spans="8:8" ht="18.75" customHeight="1" x14ac:dyDescent="0.3">
      <c r="H520" s="9"/>
    </row>
    <row r="521" spans="8:8" ht="18.75" customHeight="1" x14ac:dyDescent="0.3">
      <c r="H521" s="9"/>
    </row>
    <row r="522" spans="8:8" ht="18.75" customHeight="1" x14ac:dyDescent="0.3">
      <c r="H522" s="9"/>
    </row>
    <row r="523" spans="8:8" ht="18.75" customHeight="1" x14ac:dyDescent="0.3">
      <c r="H523" s="9"/>
    </row>
    <row r="524" spans="8:8" ht="18.75" customHeight="1" x14ac:dyDescent="0.3">
      <c r="H524" s="9"/>
    </row>
    <row r="525" spans="8:8" ht="18.75" customHeight="1" x14ac:dyDescent="0.3">
      <c r="H525" s="9"/>
    </row>
    <row r="526" spans="8:8" ht="18.75" customHeight="1" x14ac:dyDescent="0.3">
      <c r="H526" s="9"/>
    </row>
    <row r="527" spans="8:8" ht="18.75" customHeight="1" x14ac:dyDescent="0.3">
      <c r="H527" s="9"/>
    </row>
    <row r="528" spans="8:8" ht="18.75" customHeight="1" x14ac:dyDescent="0.3">
      <c r="H528" s="9"/>
    </row>
    <row r="529" spans="8:10" ht="18.75" customHeight="1" x14ac:dyDescent="0.3">
      <c r="H529" s="9"/>
    </row>
    <row r="530" spans="8:10" ht="18.75" customHeight="1" x14ac:dyDescent="0.3">
      <c r="H530" s="9"/>
      <c r="J530" s="13"/>
    </row>
    <row r="531" spans="8:10" ht="18.75" customHeight="1" x14ac:dyDescent="0.3">
      <c r="H531" s="9"/>
    </row>
    <row r="532" spans="8:10" ht="18.75" customHeight="1" x14ac:dyDescent="0.3">
      <c r="H532" s="9"/>
    </row>
    <row r="533" spans="8:10" ht="18.75" customHeight="1" x14ac:dyDescent="0.3">
      <c r="H533" s="9"/>
    </row>
    <row r="534" spans="8:10" ht="18.75" customHeight="1" x14ac:dyDescent="0.3">
      <c r="H534" s="9"/>
    </row>
    <row r="535" spans="8:10" ht="18.75" customHeight="1" x14ac:dyDescent="0.3">
      <c r="H535" s="9"/>
    </row>
    <row r="536" spans="8:10" ht="18.75" customHeight="1" x14ac:dyDescent="0.3">
      <c r="H536" s="9"/>
    </row>
    <row r="537" spans="8:10" ht="18.75" customHeight="1" x14ac:dyDescent="0.3">
      <c r="H537" s="9"/>
    </row>
    <row r="538" spans="8:10" ht="18.75" customHeight="1" x14ac:dyDescent="0.3">
      <c r="H538" s="9"/>
    </row>
    <row r="539" spans="8:10" ht="18.75" customHeight="1" x14ac:dyDescent="0.3">
      <c r="H539" s="9"/>
    </row>
    <row r="540" spans="8:10" ht="18.75" customHeight="1" x14ac:dyDescent="0.3">
      <c r="H540" s="9"/>
    </row>
    <row r="541" spans="8:10" ht="18.75" customHeight="1" x14ac:dyDescent="0.3">
      <c r="H541" s="9"/>
    </row>
    <row r="542" spans="8:10" ht="18.75" customHeight="1" x14ac:dyDescent="0.3">
      <c r="H542" s="9"/>
    </row>
    <row r="543" spans="8:10" ht="18.75" customHeight="1" x14ac:dyDescent="0.3">
      <c r="H543" s="9"/>
    </row>
    <row r="544" spans="8:10" ht="18.75" customHeight="1" x14ac:dyDescent="0.3">
      <c r="H544" s="9"/>
    </row>
    <row r="545" spans="8:8" ht="18.75" customHeight="1" x14ac:dyDescent="0.3">
      <c r="H545" s="9"/>
    </row>
    <row r="546" spans="8:8" ht="18.75" customHeight="1" x14ac:dyDescent="0.3">
      <c r="H546" s="9"/>
    </row>
    <row r="547" spans="8:8" ht="18.75" customHeight="1" x14ac:dyDescent="0.3">
      <c r="H547" s="9"/>
    </row>
    <row r="548" spans="8:8" ht="18.75" customHeight="1" x14ac:dyDescent="0.3">
      <c r="H548" s="9"/>
    </row>
    <row r="549" spans="8:8" ht="18.75" customHeight="1" x14ac:dyDescent="0.3">
      <c r="H549" s="9"/>
    </row>
    <row r="550" spans="8:8" ht="18.75" customHeight="1" x14ac:dyDescent="0.3">
      <c r="H550" s="9"/>
    </row>
    <row r="551" spans="8:8" ht="18.75" customHeight="1" x14ac:dyDescent="0.3">
      <c r="H551" s="9"/>
    </row>
    <row r="552" spans="8:8" ht="18.75" customHeight="1" x14ac:dyDescent="0.3">
      <c r="H552" s="9"/>
    </row>
    <row r="553" spans="8:8" ht="18.75" customHeight="1" x14ac:dyDescent="0.3">
      <c r="H553" s="9"/>
    </row>
    <row r="554" spans="8:8" ht="18.75" customHeight="1" x14ac:dyDescent="0.3">
      <c r="H554" s="9"/>
    </row>
    <row r="555" spans="8:8" ht="18.75" customHeight="1" x14ac:dyDescent="0.3">
      <c r="H555" s="9"/>
    </row>
    <row r="556" spans="8:8" ht="18.75" customHeight="1" x14ac:dyDescent="0.3">
      <c r="H556" s="9"/>
    </row>
    <row r="557" spans="8:8" ht="18.75" customHeight="1" x14ac:dyDescent="0.3">
      <c r="H557" s="9"/>
    </row>
    <row r="558" spans="8:8" ht="18.75" customHeight="1" x14ac:dyDescent="0.3">
      <c r="H558" s="9"/>
    </row>
    <row r="559" spans="8:8" ht="18.75" customHeight="1" x14ac:dyDescent="0.3">
      <c r="H559" s="9"/>
    </row>
    <row r="560" spans="8:8" ht="18.75" customHeight="1" x14ac:dyDescent="0.3">
      <c r="H560" s="9"/>
    </row>
    <row r="561" spans="8:8" ht="18.75" customHeight="1" x14ac:dyDescent="0.3">
      <c r="H561" s="9"/>
    </row>
    <row r="562" spans="8:8" ht="18.75" customHeight="1" x14ac:dyDescent="0.3">
      <c r="H562" s="9"/>
    </row>
    <row r="563" spans="8:8" ht="18.75" customHeight="1" x14ac:dyDescent="0.3">
      <c r="H563" s="9"/>
    </row>
    <row r="564" spans="8:8" ht="18.75" customHeight="1" x14ac:dyDescent="0.3">
      <c r="H564" s="9"/>
    </row>
    <row r="565" spans="8:8" ht="18.75" customHeight="1" x14ac:dyDescent="0.3">
      <c r="H565" s="9"/>
    </row>
    <row r="566" spans="8:8" ht="18.75" customHeight="1" x14ac:dyDescent="0.3">
      <c r="H566" s="9"/>
    </row>
    <row r="567" spans="8:8" ht="18.75" customHeight="1" x14ac:dyDescent="0.3">
      <c r="H567" s="9"/>
    </row>
    <row r="568" spans="8:8" ht="18.75" customHeight="1" x14ac:dyDescent="0.3">
      <c r="H568" s="9"/>
    </row>
    <row r="569" spans="8:8" ht="18.75" customHeight="1" x14ac:dyDescent="0.3">
      <c r="H569" s="9"/>
    </row>
    <row r="570" spans="8:8" ht="18.75" customHeight="1" x14ac:dyDescent="0.3">
      <c r="H570" s="9"/>
    </row>
    <row r="571" spans="8:8" ht="18.75" customHeight="1" x14ac:dyDescent="0.3">
      <c r="H571" s="9"/>
    </row>
    <row r="572" spans="8:8" ht="18.75" customHeight="1" x14ac:dyDescent="0.3">
      <c r="H572" s="9"/>
    </row>
    <row r="573" spans="8:8" ht="18.75" customHeight="1" x14ac:dyDescent="0.3">
      <c r="H573" s="9"/>
    </row>
    <row r="574" spans="8:8" ht="18.75" customHeight="1" x14ac:dyDescent="0.3">
      <c r="H574" s="9"/>
    </row>
    <row r="575" spans="8:8" ht="18.75" customHeight="1" x14ac:dyDescent="0.3">
      <c r="H575" s="9"/>
    </row>
    <row r="576" spans="8:8" ht="18.75" customHeight="1" x14ac:dyDescent="0.3">
      <c r="H576" s="9"/>
    </row>
    <row r="577" spans="8:8" ht="18.75" customHeight="1" x14ac:dyDescent="0.3">
      <c r="H577" s="9"/>
    </row>
    <row r="578" spans="8:8" ht="18.75" customHeight="1" x14ac:dyDescent="0.3">
      <c r="H578" s="9"/>
    </row>
    <row r="579" spans="8:8" ht="18.75" customHeight="1" x14ac:dyDescent="0.3">
      <c r="H579" s="9"/>
    </row>
    <row r="580" spans="8:8" ht="18.75" customHeight="1" x14ac:dyDescent="0.3">
      <c r="H580" s="9"/>
    </row>
    <row r="581" spans="8:8" ht="18.75" customHeight="1" x14ac:dyDescent="0.3">
      <c r="H581" s="9"/>
    </row>
    <row r="582" spans="8:8" ht="18.75" customHeight="1" x14ac:dyDescent="0.3">
      <c r="H582" s="9"/>
    </row>
    <row r="583" spans="8:8" ht="18.75" customHeight="1" x14ac:dyDescent="0.3">
      <c r="H583" s="9"/>
    </row>
    <row r="584" spans="8:8" ht="18.75" customHeight="1" x14ac:dyDescent="0.3">
      <c r="H584" s="9"/>
    </row>
    <row r="585" spans="8:8" ht="18.75" customHeight="1" x14ac:dyDescent="0.3">
      <c r="H585" s="9"/>
    </row>
    <row r="586" spans="8:8" ht="18.75" customHeight="1" x14ac:dyDescent="0.3">
      <c r="H586" s="9"/>
    </row>
    <row r="587" spans="8:8" ht="18.75" customHeight="1" x14ac:dyDescent="0.3">
      <c r="H587" s="9"/>
    </row>
    <row r="588" spans="8:8" ht="18.75" customHeight="1" x14ac:dyDescent="0.3">
      <c r="H588" s="9"/>
    </row>
    <row r="589" spans="8:8" ht="18.75" customHeight="1" x14ac:dyDescent="0.3">
      <c r="H589" s="9"/>
    </row>
    <row r="590" spans="8:8" ht="18.75" customHeight="1" x14ac:dyDescent="0.3">
      <c r="H590" s="9"/>
    </row>
    <row r="591" spans="8:8" ht="18.75" customHeight="1" x14ac:dyDescent="0.3">
      <c r="H591" s="9"/>
    </row>
    <row r="592" spans="8:8" ht="18.75" customHeight="1" x14ac:dyDescent="0.3">
      <c r="H592" s="9"/>
    </row>
    <row r="593" spans="8:8" ht="18.75" customHeight="1" x14ac:dyDescent="0.3">
      <c r="H593" s="9"/>
    </row>
    <row r="594" spans="8:8" ht="18.75" customHeight="1" x14ac:dyDescent="0.3">
      <c r="H594" s="9"/>
    </row>
    <row r="595" spans="8:8" ht="18.75" customHeight="1" x14ac:dyDescent="0.3">
      <c r="H595" s="9"/>
    </row>
    <row r="596" spans="8:8" ht="18.75" customHeight="1" x14ac:dyDescent="0.3">
      <c r="H596" s="9"/>
    </row>
    <row r="597" spans="8:8" ht="18.75" customHeight="1" x14ac:dyDescent="0.3">
      <c r="H597" s="9"/>
    </row>
    <row r="598" spans="8:8" ht="18.75" customHeight="1" x14ac:dyDescent="0.3">
      <c r="H598" s="9"/>
    </row>
    <row r="599" spans="8:8" ht="18.75" customHeight="1" x14ac:dyDescent="0.3">
      <c r="H599" s="9"/>
    </row>
    <row r="600" spans="8:8" ht="18.75" customHeight="1" x14ac:dyDescent="0.3">
      <c r="H600" s="9"/>
    </row>
    <row r="601" spans="8:8" ht="18.75" customHeight="1" x14ac:dyDescent="0.3">
      <c r="H601" s="9"/>
    </row>
    <row r="602" spans="8:8" ht="18.75" customHeight="1" x14ac:dyDescent="0.3">
      <c r="H602" s="9"/>
    </row>
    <row r="603" spans="8:8" ht="18.75" customHeight="1" x14ac:dyDescent="0.3">
      <c r="H603" s="9"/>
    </row>
    <row r="604" spans="8:8" ht="18.75" customHeight="1" x14ac:dyDescent="0.3">
      <c r="H604" s="9"/>
    </row>
    <row r="605" spans="8:8" ht="18.75" customHeight="1" x14ac:dyDescent="0.3">
      <c r="H605" s="9"/>
    </row>
    <row r="606" spans="8:8" ht="18.75" customHeight="1" x14ac:dyDescent="0.3">
      <c r="H606" s="9"/>
    </row>
    <row r="607" spans="8:8" ht="18.75" customHeight="1" x14ac:dyDescent="0.3">
      <c r="H607" s="9"/>
    </row>
    <row r="608" spans="8:8" ht="18.75" customHeight="1" x14ac:dyDescent="0.3">
      <c r="H608" s="9"/>
    </row>
    <row r="609" spans="8:8" ht="18.75" customHeight="1" x14ac:dyDescent="0.3">
      <c r="H609" s="9"/>
    </row>
    <row r="610" spans="8:8" ht="18.75" customHeight="1" x14ac:dyDescent="0.3">
      <c r="H610" s="9"/>
    </row>
    <row r="611" spans="8:8" ht="18.75" customHeight="1" x14ac:dyDescent="0.3">
      <c r="H611" s="9"/>
    </row>
    <row r="612" spans="8:8" ht="18.75" customHeight="1" x14ac:dyDescent="0.3">
      <c r="H612" s="9"/>
    </row>
    <row r="613" spans="8:8" ht="18.75" customHeight="1" x14ac:dyDescent="0.3">
      <c r="H613" s="9"/>
    </row>
    <row r="614" spans="8:8" ht="18.75" customHeight="1" x14ac:dyDescent="0.3">
      <c r="H614" s="9"/>
    </row>
    <row r="615" spans="8:8" ht="18.75" customHeight="1" x14ac:dyDescent="0.3">
      <c r="H615" s="9"/>
    </row>
    <row r="616" spans="8:8" ht="18.75" customHeight="1" x14ac:dyDescent="0.3">
      <c r="H616" s="9"/>
    </row>
    <row r="617" spans="8:8" ht="18.75" customHeight="1" x14ac:dyDescent="0.3">
      <c r="H617" s="9"/>
    </row>
    <row r="618" spans="8:8" ht="18.75" customHeight="1" x14ac:dyDescent="0.3">
      <c r="H618" s="9"/>
    </row>
    <row r="619" spans="8:8" ht="18.75" customHeight="1" x14ac:dyDescent="0.3">
      <c r="H619" s="9"/>
    </row>
    <row r="620" spans="8:8" ht="18.75" customHeight="1" x14ac:dyDescent="0.3">
      <c r="H620" s="9"/>
    </row>
    <row r="621" spans="8:8" ht="18.75" customHeight="1" x14ac:dyDescent="0.3">
      <c r="H621" s="9"/>
    </row>
    <row r="622" spans="8:8" ht="18.75" customHeight="1" x14ac:dyDescent="0.3">
      <c r="H622" s="9"/>
    </row>
    <row r="623" spans="8:8" ht="18.75" customHeight="1" x14ac:dyDescent="0.3">
      <c r="H623" s="9"/>
    </row>
    <row r="624" spans="8:8" ht="18.75" customHeight="1" x14ac:dyDescent="0.3">
      <c r="H624" s="9"/>
    </row>
    <row r="625" spans="8:8" ht="18.75" customHeight="1" x14ac:dyDescent="0.3">
      <c r="H625" s="9"/>
    </row>
    <row r="626" spans="8:8" ht="18.75" customHeight="1" x14ac:dyDescent="0.3">
      <c r="H626" s="9"/>
    </row>
    <row r="627" spans="8:8" ht="18.75" customHeight="1" x14ac:dyDescent="0.3">
      <c r="H627" s="9"/>
    </row>
    <row r="628" spans="8:8" ht="18.75" customHeight="1" x14ac:dyDescent="0.3">
      <c r="H628" s="9"/>
    </row>
    <row r="629" spans="8:8" ht="18.75" customHeight="1" x14ac:dyDescent="0.3">
      <c r="H629" s="9"/>
    </row>
    <row r="630" spans="8:8" ht="18.75" customHeight="1" x14ac:dyDescent="0.3">
      <c r="H630" s="9"/>
    </row>
    <row r="631" spans="8:8" ht="18.75" customHeight="1" x14ac:dyDescent="0.3">
      <c r="H631" s="9"/>
    </row>
    <row r="632" spans="8:8" ht="18.75" customHeight="1" x14ac:dyDescent="0.3">
      <c r="H632" s="9"/>
    </row>
    <row r="633" spans="8:8" ht="18.75" customHeight="1" x14ac:dyDescent="0.3">
      <c r="H633" s="9"/>
    </row>
    <row r="634" spans="8:8" ht="18.75" customHeight="1" x14ac:dyDescent="0.3">
      <c r="H634" s="9"/>
    </row>
    <row r="635" spans="8:8" ht="18.75" customHeight="1" x14ac:dyDescent="0.3">
      <c r="H635" s="9"/>
    </row>
    <row r="636" spans="8:8" ht="18.75" customHeight="1" x14ac:dyDescent="0.3">
      <c r="H636" s="9"/>
    </row>
    <row r="637" spans="8:8" ht="18.75" customHeight="1" x14ac:dyDescent="0.3">
      <c r="H637" s="9"/>
    </row>
    <row r="638" spans="8:8" ht="18.75" customHeight="1" x14ac:dyDescent="0.3">
      <c r="H638" s="9"/>
    </row>
    <row r="639" spans="8:8" ht="18.75" customHeight="1" x14ac:dyDescent="0.3">
      <c r="H639" s="9"/>
    </row>
    <row r="640" spans="8:8" ht="18.75" customHeight="1" x14ac:dyDescent="0.3">
      <c r="H640" s="9"/>
    </row>
    <row r="641" spans="8:8" ht="18.75" customHeight="1" x14ac:dyDescent="0.3">
      <c r="H641" s="9"/>
    </row>
    <row r="642" spans="8:8" ht="18.75" customHeight="1" x14ac:dyDescent="0.3">
      <c r="H642" s="9"/>
    </row>
    <row r="643" spans="8:8" ht="18.75" customHeight="1" x14ac:dyDescent="0.3">
      <c r="H643" s="9"/>
    </row>
    <row r="644" spans="8:8" ht="18.75" customHeight="1" x14ac:dyDescent="0.3">
      <c r="H644" s="9"/>
    </row>
    <row r="645" spans="8:8" ht="18.75" customHeight="1" x14ac:dyDescent="0.3">
      <c r="H645" s="9"/>
    </row>
    <row r="646" spans="8:8" ht="18.75" customHeight="1" x14ac:dyDescent="0.3">
      <c r="H646" s="9"/>
    </row>
    <row r="647" spans="8:8" ht="18.75" customHeight="1" x14ac:dyDescent="0.3">
      <c r="H647" s="9"/>
    </row>
    <row r="648" spans="8:8" ht="18.75" customHeight="1" x14ac:dyDescent="0.3">
      <c r="H648" s="9"/>
    </row>
    <row r="649" spans="8:8" ht="18.75" customHeight="1" x14ac:dyDescent="0.3">
      <c r="H649" s="9"/>
    </row>
    <row r="650" spans="8:8" ht="18.75" customHeight="1" x14ac:dyDescent="0.3">
      <c r="H650" s="9"/>
    </row>
    <row r="651" spans="8:8" ht="18.75" customHeight="1" x14ac:dyDescent="0.3">
      <c r="H651" s="9"/>
    </row>
    <row r="652" spans="8:8" ht="18.75" customHeight="1" x14ac:dyDescent="0.3">
      <c r="H652" s="9"/>
    </row>
    <row r="653" spans="8:8" ht="18.75" customHeight="1" x14ac:dyDescent="0.3">
      <c r="H653" s="9"/>
    </row>
    <row r="654" spans="8:8" ht="18.75" customHeight="1" x14ac:dyDescent="0.3">
      <c r="H654" s="9"/>
    </row>
    <row r="655" spans="8:8" ht="18.75" customHeight="1" x14ac:dyDescent="0.3">
      <c r="H655" s="9"/>
    </row>
    <row r="656" spans="8:8" ht="18.75" customHeight="1" x14ac:dyDescent="0.3">
      <c r="H656" s="9"/>
    </row>
    <row r="657" spans="8:8" ht="18.75" customHeight="1" x14ac:dyDescent="0.3">
      <c r="H657" s="9"/>
    </row>
    <row r="658" spans="8:8" ht="18.75" customHeight="1" x14ac:dyDescent="0.3">
      <c r="H658" s="9"/>
    </row>
    <row r="659" spans="8:8" ht="18.75" customHeight="1" x14ac:dyDescent="0.3">
      <c r="H659" s="9"/>
    </row>
    <row r="660" spans="8:8" ht="18.75" customHeight="1" x14ac:dyDescent="0.3">
      <c r="H660" s="9"/>
    </row>
    <row r="661" spans="8:8" ht="18.75" customHeight="1" x14ac:dyDescent="0.3">
      <c r="H661" s="9"/>
    </row>
    <row r="662" spans="8:8" ht="18.75" customHeight="1" x14ac:dyDescent="0.3">
      <c r="H662" s="9"/>
    </row>
    <row r="663" spans="8:8" ht="18.75" customHeight="1" x14ac:dyDescent="0.3">
      <c r="H663" s="9"/>
    </row>
    <row r="664" spans="8:8" ht="18.75" customHeight="1" x14ac:dyDescent="0.3">
      <c r="H664" s="9"/>
    </row>
    <row r="665" spans="8:8" ht="18.75" customHeight="1" x14ac:dyDescent="0.3">
      <c r="H665" s="9"/>
    </row>
    <row r="666" spans="8:8" ht="18.75" customHeight="1" x14ac:dyDescent="0.3">
      <c r="H666" s="9"/>
    </row>
    <row r="667" spans="8:8" ht="18.75" customHeight="1" x14ac:dyDescent="0.3">
      <c r="H667" s="9"/>
    </row>
    <row r="668" spans="8:8" ht="18.75" customHeight="1" x14ac:dyDescent="0.3">
      <c r="H668" s="9"/>
    </row>
    <row r="669" spans="8:8" ht="18.75" customHeight="1" x14ac:dyDescent="0.3">
      <c r="H669" s="9"/>
    </row>
    <row r="670" spans="8:8" ht="18.75" customHeight="1" x14ac:dyDescent="0.3">
      <c r="H670" s="9"/>
    </row>
    <row r="671" spans="8:8" ht="18.75" customHeight="1" x14ac:dyDescent="0.3">
      <c r="H671" s="9"/>
    </row>
    <row r="672" spans="8:8" ht="18.75" customHeight="1" x14ac:dyDescent="0.3">
      <c r="H672" s="9"/>
    </row>
    <row r="673" spans="8:8" ht="18.75" customHeight="1" x14ac:dyDescent="0.3">
      <c r="H673" s="9"/>
    </row>
    <row r="674" spans="8:8" ht="18.75" customHeight="1" x14ac:dyDescent="0.3">
      <c r="H674" s="9"/>
    </row>
    <row r="675" spans="8:8" ht="18.75" customHeight="1" x14ac:dyDescent="0.3">
      <c r="H675" s="9"/>
    </row>
    <row r="676" spans="8:8" ht="18.75" customHeight="1" x14ac:dyDescent="0.3">
      <c r="H676" s="9"/>
    </row>
    <row r="677" spans="8:8" ht="18.75" customHeight="1" x14ac:dyDescent="0.3">
      <c r="H677" s="9"/>
    </row>
    <row r="678" spans="8:8" ht="18.75" customHeight="1" x14ac:dyDescent="0.3">
      <c r="H678" s="9"/>
    </row>
    <row r="679" spans="8:8" ht="18.75" customHeight="1" x14ac:dyDescent="0.3">
      <c r="H679" s="9"/>
    </row>
    <row r="680" spans="8:8" ht="18.75" customHeight="1" x14ac:dyDescent="0.3">
      <c r="H680" s="9"/>
    </row>
    <row r="681" spans="8:8" ht="18.75" customHeight="1" x14ac:dyDescent="0.3">
      <c r="H681" s="9"/>
    </row>
    <row r="682" spans="8:8" ht="18.75" customHeight="1" x14ac:dyDescent="0.3">
      <c r="H682" s="9"/>
    </row>
    <row r="683" spans="8:8" ht="18.75" customHeight="1" x14ac:dyDescent="0.3">
      <c r="H683" s="9"/>
    </row>
    <row r="684" spans="8:8" ht="18.75" customHeight="1" x14ac:dyDescent="0.3">
      <c r="H684" s="9"/>
    </row>
    <row r="685" spans="8:8" ht="18.75" customHeight="1" x14ac:dyDescent="0.3">
      <c r="H685" s="9"/>
    </row>
    <row r="686" spans="8:8" ht="18.75" customHeight="1" x14ac:dyDescent="0.3">
      <c r="H686" s="9"/>
    </row>
    <row r="687" spans="8:8" ht="18.75" customHeight="1" x14ac:dyDescent="0.3">
      <c r="H687" s="9"/>
    </row>
    <row r="688" spans="8:8" ht="18.75" customHeight="1" x14ac:dyDescent="0.3">
      <c r="H688" s="9"/>
    </row>
    <row r="689" spans="8:8" ht="18.75" customHeight="1" x14ac:dyDescent="0.3">
      <c r="H689" s="9"/>
    </row>
    <row r="690" spans="8:8" ht="18.75" customHeight="1" x14ac:dyDescent="0.3">
      <c r="H690" s="9"/>
    </row>
    <row r="691" spans="8:8" ht="18.75" customHeight="1" x14ac:dyDescent="0.3">
      <c r="H691" s="9"/>
    </row>
    <row r="692" spans="8:8" ht="18.75" customHeight="1" x14ac:dyDescent="0.3">
      <c r="H692" s="9"/>
    </row>
    <row r="693" spans="8:8" ht="18.75" customHeight="1" x14ac:dyDescent="0.3">
      <c r="H693" s="9"/>
    </row>
    <row r="694" spans="8:8" ht="18.75" customHeight="1" x14ac:dyDescent="0.3">
      <c r="H694" s="9"/>
    </row>
    <row r="695" spans="8:8" ht="18.75" customHeight="1" x14ac:dyDescent="0.3">
      <c r="H695" s="9"/>
    </row>
    <row r="696" spans="8:8" ht="18.75" customHeight="1" x14ac:dyDescent="0.3">
      <c r="H696" s="9"/>
    </row>
    <row r="697" spans="8:8" ht="18.75" customHeight="1" x14ac:dyDescent="0.3">
      <c r="H697" s="9"/>
    </row>
    <row r="698" spans="8:8" ht="18.75" customHeight="1" x14ac:dyDescent="0.3">
      <c r="H698" s="9"/>
    </row>
    <row r="699" spans="8:8" ht="18.75" customHeight="1" x14ac:dyDescent="0.3">
      <c r="H699" s="9"/>
    </row>
    <row r="700" spans="8:8" ht="18.75" customHeight="1" x14ac:dyDescent="0.3">
      <c r="H700" s="9"/>
    </row>
    <row r="701" spans="8:8" ht="18.75" customHeight="1" x14ac:dyDescent="0.3">
      <c r="H701" s="9"/>
    </row>
    <row r="702" spans="8:8" ht="18.75" customHeight="1" x14ac:dyDescent="0.3">
      <c r="H702" s="9"/>
    </row>
    <row r="703" spans="8:8" ht="18.75" customHeight="1" x14ac:dyDescent="0.3">
      <c r="H703" s="9"/>
    </row>
    <row r="704" spans="8:8" ht="18.75" customHeight="1" x14ac:dyDescent="0.3">
      <c r="H704" s="9"/>
    </row>
    <row r="705" spans="8:8" ht="18.75" customHeight="1" x14ac:dyDescent="0.3">
      <c r="H705" s="9"/>
    </row>
    <row r="706" spans="8:8" ht="18.75" customHeight="1" x14ac:dyDescent="0.3">
      <c r="H706" s="9"/>
    </row>
    <row r="707" spans="8:8" ht="18.75" customHeight="1" x14ac:dyDescent="0.3">
      <c r="H707" s="9"/>
    </row>
    <row r="708" spans="8:8" ht="18.75" customHeight="1" x14ac:dyDescent="0.3">
      <c r="H708" s="9"/>
    </row>
    <row r="709" spans="8:8" ht="18.75" customHeight="1" x14ac:dyDescent="0.3">
      <c r="H709" s="9"/>
    </row>
    <row r="710" spans="8:8" ht="18.75" customHeight="1" x14ac:dyDescent="0.3">
      <c r="H710" s="9"/>
    </row>
    <row r="711" spans="8:8" ht="18.75" customHeight="1" x14ac:dyDescent="0.3">
      <c r="H711" s="9"/>
    </row>
    <row r="712" spans="8:8" ht="18.75" customHeight="1" x14ac:dyDescent="0.3">
      <c r="H712" s="9"/>
    </row>
    <row r="713" spans="8:8" ht="18.75" customHeight="1" x14ac:dyDescent="0.3">
      <c r="H713" s="9"/>
    </row>
    <row r="714" spans="8:8" ht="18.75" customHeight="1" x14ac:dyDescent="0.3">
      <c r="H714" s="9"/>
    </row>
    <row r="715" spans="8:8" ht="18.75" customHeight="1" x14ac:dyDescent="0.3">
      <c r="H715" s="9"/>
    </row>
    <row r="716" spans="8:8" ht="18.75" customHeight="1" x14ac:dyDescent="0.3">
      <c r="H716" s="9"/>
    </row>
    <row r="717" spans="8:8" ht="18.75" customHeight="1" x14ac:dyDescent="0.3">
      <c r="H717" s="9"/>
    </row>
    <row r="718" spans="8:8" ht="18.75" customHeight="1" x14ac:dyDescent="0.3">
      <c r="H718" s="9"/>
    </row>
    <row r="719" spans="8:8" ht="18.75" customHeight="1" x14ac:dyDescent="0.3">
      <c r="H719" s="9"/>
    </row>
    <row r="720" spans="8:8" ht="18.75" customHeight="1" x14ac:dyDescent="0.3">
      <c r="H720" s="9"/>
    </row>
    <row r="721" spans="8:8" ht="18.75" customHeight="1" x14ac:dyDescent="0.3">
      <c r="H721" s="9"/>
    </row>
    <row r="722" spans="8:8" ht="18.75" customHeight="1" x14ac:dyDescent="0.3">
      <c r="H722" s="9"/>
    </row>
    <row r="723" spans="8:8" ht="18.75" customHeight="1" x14ac:dyDescent="0.3">
      <c r="H723" s="9"/>
    </row>
    <row r="724" spans="8:8" ht="18.75" customHeight="1" x14ac:dyDescent="0.3">
      <c r="H724" s="9"/>
    </row>
    <row r="725" spans="8:8" ht="18.75" customHeight="1" x14ac:dyDescent="0.3">
      <c r="H725" s="9"/>
    </row>
    <row r="726" spans="8:8" ht="18.75" customHeight="1" x14ac:dyDescent="0.3">
      <c r="H726" s="9"/>
    </row>
    <row r="727" spans="8:8" ht="18.75" customHeight="1" x14ac:dyDescent="0.3">
      <c r="H727" s="9"/>
    </row>
    <row r="728" spans="8:8" ht="18.75" customHeight="1" x14ac:dyDescent="0.3">
      <c r="H728" s="9"/>
    </row>
    <row r="729" spans="8:8" ht="18.75" customHeight="1" x14ac:dyDescent="0.3">
      <c r="H729" s="9"/>
    </row>
    <row r="730" spans="8:8" ht="18.75" customHeight="1" x14ac:dyDescent="0.3">
      <c r="H730" s="9"/>
    </row>
    <row r="731" spans="8:8" ht="18.75" customHeight="1" x14ac:dyDescent="0.3">
      <c r="H731" s="9"/>
    </row>
    <row r="732" spans="8:8" ht="18.75" customHeight="1" x14ac:dyDescent="0.3">
      <c r="H732" s="9"/>
    </row>
    <row r="733" spans="8:8" ht="18.75" customHeight="1" x14ac:dyDescent="0.3">
      <c r="H733" s="9"/>
    </row>
    <row r="734" spans="8:8" ht="18.75" customHeight="1" x14ac:dyDescent="0.3">
      <c r="H734" s="9"/>
    </row>
    <row r="735" spans="8:8" ht="18.75" customHeight="1" x14ac:dyDescent="0.3">
      <c r="H735" s="9"/>
    </row>
    <row r="736" spans="8:8" ht="18.75" customHeight="1" x14ac:dyDescent="0.3">
      <c r="H736" s="9"/>
    </row>
    <row r="737" spans="8:8" ht="18.75" customHeight="1" x14ac:dyDescent="0.3">
      <c r="H737" s="9"/>
    </row>
    <row r="738" spans="8:8" ht="18.75" customHeight="1" x14ac:dyDescent="0.3">
      <c r="H738" s="9"/>
    </row>
    <row r="739" spans="8:8" ht="18.75" customHeight="1" x14ac:dyDescent="0.3">
      <c r="H739" s="9"/>
    </row>
    <row r="740" spans="8:8" ht="18.75" customHeight="1" x14ac:dyDescent="0.3">
      <c r="H740" s="9"/>
    </row>
    <row r="741" spans="8:8" ht="18.75" customHeight="1" x14ac:dyDescent="0.3">
      <c r="H741" s="9"/>
    </row>
    <row r="742" spans="8:8" ht="18.75" customHeight="1" x14ac:dyDescent="0.3">
      <c r="H742" s="9"/>
    </row>
    <row r="743" spans="8:8" ht="18.75" customHeight="1" x14ac:dyDescent="0.3">
      <c r="H743" s="9"/>
    </row>
    <row r="744" spans="8:8" ht="18.75" customHeight="1" x14ac:dyDescent="0.3">
      <c r="H744" s="9"/>
    </row>
    <row r="745" spans="8:8" ht="18.75" customHeight="1" x14ac:dyDescent="0.3">
      <c r="H745" s="9"/>
    </row>
    <row r="746" spans="8:8" ht="18.75" customHeight="1" x14ac:dyDescent="0.3">
      <c r="H746" s="9"/>
    </row>
    <row r="747" spans="8:8" ht="18.75" customHeight="1" x14ac:dyDescent="0.3">
      <c r="H747" s="9"/>
    </row>
    <row r="748" spans="8:8" ht="18.75" customHeight="1" x14ac:dyDescent="0.3">
      <c r="H748" s="9"/>
    </row>
    <row r="749" spans="8:8" ht="18.75" customHeight="1" x14ac:dyDescent="0.3">
      <c r="H749" s="9"/>
    </row>
    <row r="750" spans="8:8" ht="18.75" customHeight="1" x14ac:dyDescent="0.3">
      <c r="H750" s="9"/>
    </row>
    <row r="751" spans="8:8" ht="18.75" customHeight="1" x14ac:dyDescent="0.3">
      <c r="H751" s="9"/>
    </row>
    <row r="752" spans="8:8" ht="18.75" customHeight="1" x14ac:dyDescent="0.3">
      <c r="H752" s="9"/>
    </row>
    <row r="753" spans="8:8" ht="18.75" customHeight="1" x14ac:dyDescent="0.3">
      <c r="H753" s="9"/>
    </row>
    <row r="754" spans="8:8" ht="18.75" customHeight="1" x14ac:dyDescent="0.3">
      <c r="H754" s="9"/>
    </row>
    <row r="755" spans="8:8" ht="18.75" customHeight="1" x14ac:dyDescent="0.3">
      <c r="H755" s="9"/>
    </row>
    <row r="756" spans="8:8" ht="18.75" customHeight="1" x14ac:dyDescent="0.3">
      <c r="H756" s="9"/>
    </row>
    <row r="757" spans="8:8" ht="18.75" customHeight="1" x14ac:dyDescent="0.3">
      <c r="H757" s="9"/>
    </row>
    <row r="758" spans="8:8" ht="18.75" customHeight="1" x14ac:dyDescent="0.3">
      <c r="H758" s="9"/>
    </row>
    <row r="759" spans="8:8" ht="18.75" customHeight="1" x14ac:dyDescent="0.3">
      <c r="H759" s="9"/>
    </row>
    <row r="760" spans="8:8" ht="18.75" customHeight="1" x14ac:dyDescent="0.3">
      <c r="H760" s="9"/>
    </row>
    <row r="761" spans="8:8" ht="18.75" customHeight="1" x14ac:dyDescent="0.3">
      <c r="H761" s="9"/>
    </row>
    <row r="762" spans="8:8" ht="18.75" customHeight="1" x14ac:dyDescent="0.3">
      <c r="H762" s="9"/>
    </row>
    <row r="763" spans="8:8" ht="18.75" customHeight="1" x14ac:dyDescent="0.3">
      <c r="H763" s="9"/>
    </row>
    <row r="764" spans="8:8" ht="18.75" customHeight="1" x14ac:dyDescent="0.3">
      <c r="H764" s="9"/>
    </row>
    <row r="765" spans="8:8" ht="18.75" customHeight="1" x14ac:dyDescent="0.3">
      <c r="H765" s="9"/>
    </row>
    <row r="766" spans="8:8" ht="18.75" customHeight="1" x14ac:dyDescent="0.3">
      <c r="H766" s="9"/>
    </row>
    <row r="767" spans="8:8" ht="18.75" customHeight="1" x14ac:dyDescent="0.3">
      <c r="H767" s="9"/>
    </row>
    <row r="768" spans="8:8" ht="18.75" customHeight="1" x14ac:dyDescent="0.3">
      <c r="H768" s="9"/>
    </row>
    <row r="769" spans="8:8" ht="18.75" customHeight="1" x14ac:dyDescent="0.3">
      <c r="H769" s="9"/>
    </row>
    <row r="770" spans="8:8" ht="18.75" customHeight="1" x14ac:dyDescent="0.3">
      <c r="H770" s="9"/>
    </row>
    <row r="771" spans="8:8" ht="18.75" customHeight="1" x14ac:dyDescent="0.3">
      <c r="H771" s="9"/>
    </row>
    <row r="772" spans="8:8" ht="18.75" customHeight="1" x14ac:dyDescent="0.3">
      <c r="H772" s="9"/>
    </row>
    <row r="773" spans="8:8" ht="18.75" customHeight="1" x14ac:dyDescent="0.3">
      <c r="H773" s="9"/>
    </row>
    <row r="774" spans="8:8" ht="18.75" customHeight="1" x14ac:dyDescent="0.3">
      <c r="H774" s="9"/>
    </row>
    <row r="775" spans="8:8" ht="18.75" customHeight="1" x14ac:dyDescent="0.3">
      <c r="H775" s="9"/>
    </row>
    <row r="776" spans="8:8" ht="18.75" customHeight="1" x14ac:dyDescent="0.3">
      <c r="H776" s="9"/>
    </row>
    <row r="777" spans="8:8" ht="18.75" customHeight="1" x14ac:dyDescent="0.3">
      <c r="H777" s="9"/>
    </row>
    <row r="778" spans="8:8" ht="18.75" customHeight="1" x14ac:dyDescent="0.3">
      <c r="H778" s="9"/>
    </row>
    <row r="779" spans="8:8" ht="18.75" customHeight="1" x14ac:dyDescent="0.3">
      <c r="H779" s="9"/>
    </row>
    <row r="780" spans="8:8" ht="18.75" customHeight="1" x14ac:dyDescent="0.3">
      <c r="H780" s="9"/>
    </row>
    <row r="781" spans="8:8" ht="18.75" customHeight="1" x14ac:dyDescent="0.3">
      <c r="H781" s="9"/>
    </row>
    <row r="782" spans="8:8" ht="18.75" customHeight="1" x14ac:dyDescent="0.3">
      <c r="H782" s="9"/>
    </row>
    <row r="783" spans="8:8" ht="18.75" customHeight="1" x14ac:dyDescent="0.3">
      <c r="H783" s="9"/>
    </row>
    <row r="784" spans="8:8" ht="18.75" customHeight="1" x14ac:dyDescent="0.3">
      <c r="H784" s="9"/>
    </row>
    <row r="785" spans="8:8" ht="18.75" customHeight="1" x14ac:dyDescent="0.3">
      <c r="H785" s="9"/>
    </row>
    <row r="786" spans="8:8" ht="18.75" customHeight="1" x14ac:dyDescent="0.3">
      <c r="H786" s="9"/>
    </row>
    <row r="787" spans="8:8" ht="18.75" customHeight="1" x14ac:dyDescent="0.3">
      <c r="H787" s="9"/>
    </row>
    <row r="788" spans="8:8" ht="18.75" customHeight="1" x14ac:dyDescent="0.3">
      <c r="H788" s="9"/>
    </row>
    <row r="789" spans="8:8" ht="18.75" customHeight="1" x14ac:dyDescent="0.3">
      <c r="H789" s="9"/>
    </row>
    <row r="790" spans="8:8" ht="18.75" customHeight="1" x14ac:dyDescent="0.3">
      <c r="H790" s="9"/>
    </row>
    <row r="791" spans="8:8" ht="18.75" customHeight="1" x14ac:dyDescent="0.3">
      <c r="H791" s="9"/>
    </row>
    <row r="792" spans="8:8" ht="18.75" customHeight="1" x14ac:dyDescent="0.3">
      <c r="H792" s="9"/>
    </row>
    <row r="793" spans="8:8" ht="18.75" customHeight="1" x14ac:dyDescent="0.3">
      <c r="H793" s="9"/>
    </row>
    <row r="794" spans="8:8" ht="18.75" customHeight="1" x14ac:dyDescent="0.3">
      <c r="H794" s="9"/>
    </row>
    <row r="795" spans="8:8" ht="18.75" customHeight="1" x14ac:dyDescent="0.3">
      <c r="H795" s="9"/>
    </row>
    <row r="796" spans="8:8" ht="18.75" customHeight="1" x14ac:dyDescent="0.3">
      <c r="H796" s="9"/>
    </row>
    <row r="797" spans="8:8" ht="18.75" customHeight="1" x14ac:dyDescent="0.3">
      <c r="H797" s="9"/>
    </row>
    <row r="798" spans="8:8" ht="18.75" customHeight="1" x14ac:dyDescent="0.3">
      <c r="H798" s="9"/>
    </row>
    <row r="799" spans="8:8" ht="18.75" customHeight="1" x14ac:dyDescent="0.3">
      <c r="H799" s="9"/>
    </row>
    <row r="800" spans="8:8" ht="18.75" customHeight="1" x14ac:dyDescent="0.3">
      <c r="H800" s="9"/>
    </row>
    <row r="801" spans="8:8" ht="18.75" customHeight="1" x14ac:dyDescent="0.3">
      <c r="H801" s="9"/>
    </row>
    <row r="802" spans="8:8" ht="18.75" customHeight="1" x14ac:dyDescent="0.3">
      <c r="H802" s="9"/>
    </row>
    <row r="803" spans="8:8" ht="18.75" customHeight="1" x14ac:dyDescent="0.3">
      <c r="H803" s="9"/>
    </row>
    <row r="804" spans="8:8" ht="18.75" customHeight="1" x14ac:dyDescent="0.3">
      <c r="H804" s="9"/>
    </row>
    <row r="805" spans="8:8" ht="18.75" customHeight="1" x14ac:dyDescent="0.3">
      <c r="H805" s="9"/>
    </row>
    <row r="806" spans="8:8" ht="18.75" customHeight="1" x14ac:dyDescent="0.3">
      <c r="H806" s="9"/>
    </row>
    <row r="807" spans="8:8" ht="18.75" customHeight="1" x14ac:dyDescent="0.3">
      <c r="H807" s="9"/>
    </row>
    <row r="808" spans="8:8" ht="18.75" customHeight="1" x14ac:dyDescent="0.3">
      <c r="H808" s="9"/>
    </row>
    <row r="809" spans="8:8" ht="18.75" customHeight="1" x14ac:dyDescent="0.3">
      <c r="H809" s="9"/>
    </row>
    <row r="810" spans="8:8" ht="18.75" customHeight="1" x14ac:dyDescent="0.3">
      <c r="H810" s="9"/>
    </row>
    <row r="811" spans="8:8" ht="18.75" customHeight="1" x14ac:dyDescent="0.3">
      <c r="H811" s="9"/>
    </row>
    <row r="812" spans="8:8" ht="18.75" customHeight="1" x14ac:dyDescent="0.3">
      <c r="H812" s="9"/>
    </row>
    <row r="813" spans="8:8" ht="18.75" customHeight="1" x14ac:dyDescent="0.3">
      <c r="H813" s="9"/>
    </row>
    <row r="814" spans="8:8" ht="18.75" customHeight="1" x14ac:dyDescent="0.3">
      <c r="H814" s="9"/>
    </row>
    <row r="815" spans="8:8" ht="18.75" customHeight="1" x14ac:dyDescent="0.3">
      <c r="H815" s="9"/>
    </row>
    <row r="816" spans="8:8" ht="18.75" customHeight="1" x14ac:dyDescent="0.3">
      <c r="H816" s="9"/>
    </row>
    <row r="817" spans="8:8" ht="18.75" customHeight="1" x14ac:dyDescent="0.3">
      <c r="H817" s="9"/>
    </row>
    <row r="818" spans="8:8" ht="18.75" customHeight="1" x14ac:dyDescent="0.3">
      <c r="H818" s="9"/>
    </row>
    <row r="819" spans="8:8" ht="18.75" customHeight="1" x14ac:dyDescent="0.3">
      <c r="H819" s="9"/>
    </row>
    <row r="820" spans="8:8" ht="18.75" customHeight="1" x14ac:dyDescent="0.3">
      <c r="H820" s="9"/>
    </row>
    <row r="821" spans="8:8" ht="18.75" customHeight="1" x14ac:dyDescent="0.3">
      <c r="H821" s="9"/>
    </row>
    <row r="822" spans="8:8" ht="18.75" customHeight="1" x14ac:dyDescent="0.3">
      <c r="H822" s="9"/>
    </row>
    <row r="823" spans="8:8" ht="18.75" customHeight="1" x14ac:dyDescent="0.3">
      <c r="H823" s="9"/>
    </row>
    <row r="824" spans="8:8" ht="18.75" customHeight="1" x14ac:dyDescent="0.3">
      <c r="H824" s="9"/>
    </row>
    <row r="825" spans="8:8" ht="18.75" customHeight="1" x14ac:dyDescent="0.3">
      <c r="H825" s="9"/>
    </row>
  </sheetData>
  <mergeCells count="3">
    <mergeCell ref="A123:B123"/>
    <mergeCell ref="A389:B389"/>
    <mergeCell ref="A391:B391"/>
  </mergeCells>
  <pageMargins left="0.7" right="0.7" top="0.75" bottom="0.75" header="0.3" footer="0.3"/>
  <pageSetup scale="89" fitToHeight="0" orientation="portrait" r:id="rId1"/>
  <headerFooter>
    <oddHeader>&amp;C&amp;22 2024 Approved Budget</oddHeader>
  </headerFooter>
  <rowBreaks count="11" manualBreakCount="11">
    <brk id="32" max="16383" man="1"/>
    <brk id="66" max="16383" man="1"/>
    <brk id="101" max="16383" man="1"/>
    <brk id="123" max="16383" man="1"/>
    <brk id="159" max="16383" man="1"/>
    <brk id="226" max="16383" man="1"/>
    <brk id="253" max="16383" man="1"/>
    <brk id="289" max="16383" man="1"/>
    <brk id="317" max="16383" man="1"/>
    <brk id="351" max="16383" man="1"/>
    <brk id="37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11082023 general fund 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Whittaker</dc:creator>
  <cp:lastModifiedBy>Laura Mummert</cp:lastModifiedBy>
  <cp:lastPrinted>2023-12-15T14:23:04Z</cp:lastPrinted>
  <dcterms:created xsi:type="dcterms:W3CDTF">2023-12-15T13:03:46Z</dcterms:created>
  <dcterms:modified xsi:type="dcterms:W3CDTF">2023-12-15T14:23:17Z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2023-12-15T13:04:06Z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63a14552-e6bf-4147-856e-a8d44be4eb62</vt:lpwstr>
  </property>
  <property fmtid="{D5CDD505-2E9C-101B-9397-08002B2CF9AE}" pid="7" name="MSIP_Label_defa4170-0d19-0005-0004-bc88714345d2_ActionId">
    <vt:lpwstr>f727b6af-32f4-4615-b2e1-c03bc404887b</vt:lpwstr>
  </property>
  <property fmtid="{D5CDD505-2E9C-101B-9397-08002B2CF9AE}" pid="8" name="MSIP_Label_defa4170-0d19-0005-0004-bc88714345d2_ContentBits">
    <vt:lpwstr>0</vt:lpwstr>
  </property>
</Properties>
</file>